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Медиаплан" sheetId="1" state="visible" r:id="rId1"/>
    <sheet xmlns:r="http://schemas.openxmlformats.org/officeDocument/2006/relationships" name="Воронка и юнит-экономика" sheetId="2" state="visible" r:id="rId2"/>
    <sheet xmlns:r="http://schemas.openxmlformats.org/officeDocument/2006/relationships" name="Контент-план" sheetId="3" state="visible" r:id="rId3"/>
    <sheet xmlns:r="http://schemas.openxmlformats.org/officeDocument/2006/relationships" name="Дашборд-отчёт" sheetId="4" state="visible" r:id="rId4"/>
    <sheet xmlns:r="http://schemas.openxmlformats.org/officeDocument/2006/relationships" name="UTM-метки" sheetId="5" state="visible" r:id="rId5"/>
    <sheet xmlns:r="http://schemas.openxmlformats.org/officeDocument/2006/relationships" name="Годовой бюджет" sheetId="6" state="visible" r:id="rId6"/>
    <sheet xmlns:r="http://schemas.openxmlformats.org/officeDocument/2006/relationships" name="Конкурентный анализ" sheetId="7" state="visible" r:id="rId7"/>
    <sheet xmlns:r="http://schemas.openxmlformats.org/officeDocument/2006/relationships" name="KPI-план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#,##0&quot; ₽&quot;"/>
    <numFmt numFmtId="165" formatCode="0.0%"/>
    <numFmt numFmtId="166" formatCode="#,##0.0"/>
    <numFmt numFmtId="167" formatCode="DD.MM.YYYY"/>
    <numFmt numFmtId="168" formatCode="+0%;-0%"/>
    <numFmt numFmtId="169" formatCode="[Color10]↑ +0%;[Color3]↓ -0%;0%"/>
  </numFmts>
  <fonts count="17">
    <font>
      <name val="Calibri"/>
      <family val="2"/>
      <color theme="1"/>
      <sz val="11"/>
      <scheme val="minor"/>
    </font>
    <font>
      <name val="Arial"/>
      <b val="1"/>
      <color rgb="00C96442"/>
      <sz val="16"/>
    </font>
    <font>
      <name val="Arial"/>
      <color rgb="005E5D59"/>
      <sz val="10.5"/>
    </font>
    <font>
      <name val="Arial"/>
      <b val="1"/>
      <color rgb="00FFFFFF"/>
      <sz val="10"/>
    </font>
    <font>
      <name val="Arial"/>
      <i val="1"/>
      <color rgb="005E5D59"/>
      <sz val="10.5"/>
    </font>
    <font>
      <name val="Arial"/>
      <color rgb="0087867F"/>
      <sz val="10.5"/>
    </font>
    <font>
      <name val="Arial"/>
      <b val="1"/>
      <color rgb="001C1C1A"/>
      <sz val="10.5"/>
    </font>
    <font>
      <name val="Arial"/>
      <color rgb="001C1C1A"/>
      <sz val="10.5"/>
    </font>
    <font>
      <name val="Arial"/>
      <i val="1"/>
      <color rgb="005E5D59"/>
      <sz val="10"/>
    </font>
    <font>
      <name val="Arial"/>
      <b val="1"/>
      <color rgb="00C96442"/>
      <sz val="10.5"/>
      <u val="single"/>
    </font>
    <font>
      <name val="Arial"/>
      <b val="1"/>
      <color rgb="00B1543A"/>
      <sz val="11"/>
    </font>
    <font>
      <name val="Arial"/>
      <i val="1"/>
      <color rgb="0087867F"/>
      <sz val="9.5"/>
    </font>
    <font>
      <name val="Arial"/>
      <i val="1"/>
      <color rgb="00C96442"/>
      <sz val="10.5"/>
    </font>
    <font>
      <name val="Arial"/>
      <i val="1"/>
      <color rgb="00C96442"/>
      <sz val="10.5"/>
      <u val="single"/>
    </font>
    <font>
      <name val="Arial"/>
      <color rgb="00B1543A"/>
      <sz val="9.5"/>
    </font>
    <font>
      <name val="Arial"/>
      <b val="1"/>
      <i val="1"/>
      <color rgb="005E5D59"/>
      <sz val="10.5"/>
    </font>
    <font>
      <name val="Arial"/>
      <color rgb="001C1C1A"/>
      <sz val="10"/>
    </font>
  </fonts>
  <fills count="7">
    <fill>
      <patternFill/>
    </fill>
    <fill>
      <patternFill patternType="gray125"/>
    </fill>
    <fill>
      <patternFill patternType="solid">
        <fgColor rgb="00FAF9F5"/>
      </patternFill>
    </fill>
    <fill>
      <patternFill patternType="solid">
        <fgColor rgb="00C96442"/>
      </patternFill>
    </fill>
    <fill>
      <patternFill patternType="solid">
        <fgColor rgb="00F7F5EF"/>
      </patternFill>
    </fill>
    <fill>
      <patternFill patternType="solid">
        <fgColor rgb="00F1EADF"/>
      </patternFill>
    </fill>
    <fill>
      <patternFill patternType="solid">
        <fgColor rgb="00FBF3EE"/>
      </patternFill>
    </fill>
  </fills>
  <borders count="5">
    <border>
      <left/>
      <right/>
      <top/>
      <bottom/>
      <diagonal/>
    </border>
    <border>
      <left style="thin">
        <color rgb="00DDD9CC"/>
      </left>
      <right style="thin">
        <color rgb="00DDD9CC"/>
      </right>
      <top style="thin">
        <color rgb="00DDD9CC"/>
      </top>
      <bottom style="thin">
        <color rgb="00DDD9CC"/>
      </bottom>
    </border>
    <border>
      <left/>
      <right/>
      <top style="thin">
        <color rgb="00DDD9CC"/>
      </top>
      <bottom/>
      <diagonal/>
    </border>
    <border>
      <left/>
      <right style="thin">
        <color rgb="00DDD9CC"/>
      </right>
      <top style="thin">
        <color rgb="00DDD9CC"/>
      </top>
      <bottom/>
      <diagonal/>
    </border>
    <border>
      <left/>
      <right style="thin">
        <color rgb="00DDD9CC"/>
      </right>
      <top style="thin">
        <color rgb="00DDD9CC"/>
      </top>
      <bottom style="thin">
        <color rgb="00DDD9CC"/>
      </bottom>
      <diagonal/>
    </border>
  </borders>
  <cellStyleXfs count="1">
    <xf numFmtId="0" fontId="0" fillId="0" borderId="0"/>
  </cellStyleXfs>
  <cellXfs count="9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right" vertical="center"/>
    </xf>
    <xf numFmtId="3" fontId="4" fillId="0" borderId="1" applyAlignment="1" pivotButton="0" quotePrefix="0" xfId="0">
      <alignment horizontal="right" vertical="center"/>
    </xf>
    <xf numFmtId="10" fontId="5" fillId="0" borderId="1" applyAlignment="1" pivotButton="0" quotePrefix="0" xfId="0">
      <alignment horizontal="right" vertical="center"/>
    </xf>
    <xf numFmtId="164" fontId="5" fillId="0" borderId="1" applyAlignment="1" pivotButton="0" quotePrefix="0" xfId="0">
      <alignment horizontal="right" vertical="center"/>
    </xf>
    <xf numFmtId="9" fontId="6" fillId="0" borderId="1" applyAlignment="1" pivotButton="0" quotePrefix="0" xfId="0">
      <alignment horizontal="right" vertical="center"/>
    </xf>
    <xf numFmtId="0" fontId="4" fillId="4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center" vertical="center"/>
    </xf>
    <xf numFmtId="164" fontId="4" fillId="4" borderId="1" applyAlignment="1" pivotButton="0" quotePrefix="0" xfId="0">
      <alignment horizontal="right" vertical="center"/>
    </xf>
    <xf numFmtId="3" fontId="4" fillId="4" borderId="1" applyAlignment="1" pivotButton="0" quotePrefix="0" xfId="0">
      <alignment horizontal="right" vertical="center"/>
    </xf>
    <xf numFmtId="10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9" fontId="6" fillId="4" borderId="1" applyAlignment="1" pivotButton="0" quotePrefix="0" xfId="0">
      <alignment horizontal="right" vertical="center"/>
    </xf>
    <xf numFmtId="0" fontId="6" fillId="4" borderId="1" applyAlignment="1" pivotButton="0" quotePrefix="0" xfId="0">
      <alignment horizontal="left" vertical="center"/>
    </xf>
    <xf numFmtId="0" fontId="7" fillId="4" borderId="1" applyAlignment="1" pivotButton="0" quotePrefix="0" xfId="0">
      <alignment horizontal="center" vertical="center"/>
    </xf>
    <xf numFmtId="164" fontId="7" fillId="4" borderId="1" applyAlignment="1" pivotButton="0" quotePrefix="0" xfId="0">
      <alignment horizontal="right" vertical="center"/>
    </xf>
    <xf numFmtId="3" fontId="7" fillId="4" borderId="1" applyAlignment="1" pivotButton="0" quotePrefix="0" xfId="0">
      <alignment horizontal="right" vertical="center"/>
    </xf>
    <xf numFmtId="0" fontId="7" fillId="4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left" vertical="center"/>
    </xf>
    <xf numFmtId="0" fontId="7" fillId="0" borderId="1" applyAlignment="1" pivotButton="0" quotePrefix="0" xfId="0">
      <alignment horizontal="center" vertical="center"/>
    </xf>
    <xf numFmtId="164" fontId="7" fillId="0" borderId="1" applyAlignment="1" pivotButton="0" quotePrefix="0" xfId="0">
      <alignment horizontal="right" vertical="center"/>
    </xf>
    <xf numFmtId="3" fontId="7" fillId="0" borderId="1" applyAlignment="1" pivotButton="0" quotePrefix="0" xfId="0">
      <alignment horizontal="right" vertical="center"/>
    </xf>
    <xf numFmtId="0" fontId="7" fillId="0" borderId="1" applyAlignment="1" pivotButton="0" quotePrefix="0" xfId="0">
      <alignment horizontal="left" vertical="center"/>
    </xf>
    <xf numFmtId="0" fontId="6" fillId="5" borderId="1" applyAlignment="1" pivotButton="0" quotePrefix="0" xfId="0">
      <alignment horizontal="left" vertical="center"/>
    </xf>
    <xf numFmtId="0" fontId="7" fillId="5" borderId="1" applyAlignment="1" pivotButton="0" quotePrefix="0" xfId="0">
      <alignment horizontal="left" vertical="center"/>
    </xf>
    <xf numFmtId="164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0" fontId="6" fillId="5" borderId="1" applyAlignment="1" pivotButton="0" quotePrefix="0" xfId="0">
      <alignment horizontal="right" vertical="center"/>
    </xf>
    <xf numFmtId="9" fontId="6" fillId="5" borderId="1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/>
    </xf>
    <xf numFmtId="0" fontId="10" fillId="6" borderId="0" applyAlignment="1" pivotButton="0" quotePrefix="0" xfId="0">
      <alignment horizontal="left" vertical="center"/>
    </xf>
    <xf numFmtId="0" fontId="5" fillId="0" borderId="1" applyAlignment="1" pivotButton="0" quotePrefix="0" xfId="0">
      <alignment horizontal="center" vertical="center"/>
    </xf>
    <xf numFmtId="165" fontId="5" fillId="4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center" vertical="center"/>
    </xf>
    <xf numFmtId="0" fontId="0" fillId="0" borderId="4" pivotButton="0" quotePrefix="0" xfId="0"/>
    <xf numFmtId="0" fontId="11" fillId="0" borderId="1" applyAlignment="1" pivotButton="0" quotePrefix="0" xfId="0">
      <alignment horizontal="left" vertical="center"/>
    </xf>
    <xf numFmtId="0" fontId="0" fillId="0" borderId="1" pivotButton="0" quotePrefix="0" xfId="0"/>
    <xf numFmtId="9" fontId="4" fillId="4" borderId="1" applyAlignment="1" pivotButton="0" quotePrefix="0" xfId="0">
      <alignment horizontal="right" vertical="center"/>
    </xf>
    <xf numFmtId="0" fontId="11" fillId="4" borderId="1" applyAlignment="1" pivotButton="0" quotePrefix="0" xfId="0">
      <alignment horizontal="left" vertical="center"/>
    </xf>
    <xf numFmtId="0" fontId="0" fillId="4" borderId="1" pivotButton="0" quotePrefix="0" xfId="0"/>
    <xf numFmtId="164" fontId="6" fillId="0" borderId="1" applyAlignment="1" pivotButton="0" quotePrefix="0" xfId="0">
      <alignment horizontal="right" vertical="center"/>
    </xf>
    <xf numFmtId="165" fontId="6" fillId="0" borderId="1" applyAlignment="1" pivotButton="0" quotePrefix="0" xfId="0">
      <alignment horizontal="right" vertical="center"/>
    </xf>
    <xf numFmtId="166" fontId="7" fillId="0" borderId="1" applyAlignment="1" pivotButton="0" quotePrefix="0" xfId="0">
      <alignment horizontal="right" vertical="center"/>
    </xf>
    <xf numFmtId="167" fontId="4" fillId="0" borderId="1" applyAlignment="1" pivotButton="0" quotePrefix="0" xfId="0">
      <alignment horizontal="center" vertical="center"/>
    </xf>
    <xf numFmtId="167" fontId="7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/>
    </xf>
    <xf numFmtId="167" fontId="4" fillId="4" borderId="1" applyAlignment="1" pivotButton="0" quotePrefix="0" xfId="0">
      <alignment horizontal="center" vertical="center"/>
    </xf>
    <xf numFmtId="167" fontId="7" fillId="4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/>
    </xf>
    <xf numFmtId="0" fontId="7" fillId="0" borderId="1" applyAlignment="1" pivotButton="0" quotePrefix="0" xfId="0">
      <alignment horizontal="left" vertical="center" wrapText="1"/>
    </xf>
    <xf numFmtId="0" fontId="6" fillId="0" borderId="1" applyAlignment="1" pivotButton="0" quotePrefix="0" xfId="0">
      <alignment horizontal="center" vertical="center"/>
    </xf>
    <xf numFmtId="0" fontId="7" fillId="4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/>
    </xf>
    <xf numFmtId="165" fontId="5" fillId="0" borderId="1" applyAlignment="1" pivotButton="0" quotePrefix="0" xfId="0">
      <alignment horizontal="right" vertical="center"/>
    </xf>
    <xf numFmtId="168" fontId="5" fillId="0" borderId="1" applyAlignment="1" pivotButton="0" quotePrefix="0" xfId="0">
      <alignment horizontal="right" vertical="center"/>
    </xf>
    <xf numFmtId="169" fontId="4" fillId="0" borderId="1" applyAlignment="1" pivotButton="0" quotePrefix="0" xfId="0">
      <alignment horizontal="right" vertical="center"/>
    </xf>
    <xf numFmtId="165" fontId="5" fillId="4" borderId="1" applyAlignment="1" pivotButton="0" quotePrefix="0" xfId="0">
      <alignment horizontal="right" vertical="center"/>
    </xf>
    <xf numFmtId="168" fontId="5" fillId="4" borderId="1" applyAlignment="1" pivotButton="0" quotePrefix="0" xfId="0">
      <alignment horizontal="right" vertical="center"/>
    </xf>
    <xf numFmtId="169" fontId="4" fillId="4" borderId="1" applyAlignment="1" pivotButton="0" quotePrefix="0" xfId="0">
      <alignment horizontal="right" vertical="center"/>
    </xf>
    <xf numFmtId="169" fontId="7" fillId="4" borderId="1" applyAlignment="1" pivotButton="0" quotePrefix="0" xfId="0">
      <alignment horizontal="right" vertical="center"/>
    </xf>
    <xf numFmtId="169" fontId="7" fillId="0" borderId="1" applyAlignment="1" pivotButton="0" quotePrefix="0" xfId="0">
      <alignment horizontal="right" vertical="center"/>
    </xf>
    <xf numFmtId="165" fontId="6" fillId="5" borderId="1" applyAlignment="1" pivotButton="0" quotePrefix="0" xfId="0">
      <alignment horizontal="right" vertical="center"/>
    </xf>
    <xf numFmtId="168" fontId="6" fillId="5" borderId="1" applyAlignment="1" pivotButton="0" quotePrefix="0" xfId="0">
      <alignment horizontal="right" vertical="center"/>
    </xf>
    <xf numFmtId="0" fontId="14" fillId="0" borderId="1" applyAlignment="1" pivotButton="0" quotePrefix="0" xfId="0">
      <alignment horizontal="left" vertical="center"/>
    </xf>
    <xf numFmtId="0" fontId="14" fillId="4" borderId="1" applyAlignment="1" pivotButton="0" quotePrefix="0" xfId="0">
      <alignment horizontal="left" vertical="center"/>
    </xf>
    <xf numFmtId="9" fontId="5" fillId="0" borderId="1" applyAlignment="1" pivotButton="0" quotePrefix="0" xfId="0">
      <alignment horizontal="right" vertical="center"/>
    </xf>
    <xf numFmtId="164" fontId="6" fillId="4" borderId="1" applyAlignment="1" pivotButton="0" quotePrefix="0" xfId="0">
      <alignment horizontal="right" vertical="center"/>
    </xf>
    <xf numFmtId="9" fontId="5" fillId="4" borderId="1" applyAlignment="1" pivotButton="0" quotePrefix="0" xfId="0">
      <alignment horizontal="right" vertical="center"/>
    </xf>
    <xf numFmtId="0" fontId="15" fillId="0" borderId="1" applyAlignment="1" pivotButton="0" quotePrefix="0" xfId="0">
      <alignment horizontal="left" vertical="center"/>
    </xf>
    <xf numFmtId="0" fontId="8" fillId="0" borderId="1" applyAlignment="1" pivotButton="0" quotePrefix="0" xfId="0">
      <alignment horizontal="left" vertical="center" wrapText="1"/>
    </xf>
    <xf numFmtId="0" fontId="8" fillId="0" borderId="1" applyAlignment="1" pivotButton="0" quotePrefix="0" xfId="0">
      <alignment horizontal="center" vertical="center" wrapText="1"/>
    </xf>
    <xf numFmtId="0" fontId="15" fillId="4" borderId="1" applyAlignment="1" pivotButton="0" quotePrefix="0" xfId="0">
      <alignment horizontal="left" vertical="center"/>
    </xf>
    <xf numFmtId="0" fontId="8" fillId="4" borderId="1" applyAlignment="1" pivotButton="0" quotePrefix="0" xfId="0">
      <alignment horizontal="left" vertical="center" wrapText="1"/>
    </xf>
    <xf numFmtId="0" fontId="8" fillId="4" borderId="1" applyAlignment="1" pivotButton="0" quotePrefix="0" xfId="0">
      <alignment horizontal="center" vertical="center" wrapText="1"/>
    </xf>
    <xf numFmtId="0" fontId="16" fillId="4" borderId="1" applyAlignment="1" pivotButton="0" quotePrefix="0" xfId="0">
      <alignment horizontal="left" vertical="center" wrapText="1"/>
    </xf>
    <xf numFmtId="0" fontId="16" fillId="4" borderId="1" applyAlignment="1" pivotButton="0" quotePrefix="0" xfId="0">
      <alignment horizontal="center" vertical="center" wrapText="1"/>
    </xf>
    <xf numFmtId="0" fontId="16" fillId="0" borderId="1" applyAlignment="1" pivotButton="0" quotePrefix="0" xfId="0">
      <alignment horizontal="left" vertical="center" wrapText="1"/>
    </xf>
    <xf numFmtId="0" fontId="16" fillId="0" borderId="1" applyAlignment="1" pivotButton="0" quotePrefix="0" xfId="0">
      <alignment horizontal="center" vertical="center" wrapText="1"/>
    </xf>
    <xf numFmtId="0" fontId="0" fillId="4" borderId="0" pivotButton="0" quotePrefix="0" xfId="0"/>
    <xf numFmtId="3" fontId="6" fillId="5" borderId="1" applyAlignment="1" pivotButton="0" quotePrefix="0" xfId="0">
      <alignment horizontal="center" vertical="center"/>
    </xf>
    <xf numFmtId="9" fontId="6" fillId="0" borderId="1" applyAlignment="1" pivotButton="0" quotePrefix="0" xfId="0">
      <alignment horizontal="center" vertical="center"/>
    </xf>
    <xf numFmtId="9" fontId="6" fillId="4" borderId="1" applyAlignment="1" pivotButton="0" quotePrefix="0" xfId="0">
      <alignment horizontal="center" vertical="center"/>
    </xf>
    <xf numFmtId="165" fontId="4" fillId="0" borderId="1" applyAlignment="1" pivotButton="0" quotePrefix="0" xfId="0">
      <alignment horizontal="right" vertical="center"/>
    </xf>
    <xf numFmtId="165" fontId="4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7">
    <dxf>
      <fill>
        <patternFill patternType="solid">
          <fgColor rgb="00F7E2DA"/>
        </patternFill>
      </fill>
    </dxf>
    <dxf>
      <fill>
        <patternFill patternType="solid">
          <fgColor rgb="00E3F0E7"/>
        </patternFill>
      </fill>
    </dxf>
    <dxf>
      <font>
        <name val="Arial"/>
        <b val="1"/>
        <color rgb="003C7A4E"/>
        <sz val="10.5"/>
      </font>
      <fill>
        <patternFill patternType="solid">
          <fgColor rgb="00E3F0E7"/>
        </patternFill>
      </fill>
    </dxf>
    <dxf>
      <font>
        <name val="Arial"/>
        <b val="1"/>
        <color rgb="008A6D1F"/>
        <sz val="10.5"/>
      </font>
      <fill>
        <patternFill patternType="solid">
          <fgColor rgb="00FBEFD4"/>
        </patternFill>
      </fill>
    </dxf>
    <dxf>
      <font>
        <name val="Arial"/>
        <b val="1"/>
        <color rgb="002E5C8A"/>
        <sz val="10.5"/>
      </font>
      <fill>
        <patternFill patternType="solid">
          <fgColor rgb="00E4EEFB"/>
        </patternFill>
      </fill>
    </dxf>
    <dxf>
      <font>
        <name val="Arial"/>
        <b val="1"/>
        <color rgb="00B1543A"/>
        <sz val="10.5"/>
      </font>
      <fill>
        <patternFill patternType="solid">
          <fgColor rgb="00F7E2DA"/>
        </patternFill>
      </fill>
    </dxf>
    <dxf>
      <font>
        <name val="Arial"/>
        <b val="1"/>
        <color rgb="0087867F"/>
        <sz val="10.5"/>
      </font>
      <fill>
        <patternFill patternType="solid">
          <fgColor rgb="00EFEDE6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ctr-v-kontekstnoj-reklame/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b2b-lidogeneraciya/" TargetMode="External" Id="rId2"/></Relationships>
</file>

<file path=xl/worksheets/_rels/sheet3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ctr-v-kontekstnoj-reklame/" TargetMode="External" Id="rId2"/><Relationship Type="http://schemas.openxmlformats.org/officeDocument/2006/relationships/hyperlink" Target="https://pawetta.com/baza/kak-sobrat-semanticheskoe-yadro/" TargetMode="External" Id="rId3"/></Relationships>
</file>

<file path=xl/worksheets/_rels/sheet4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nejroseti-dlya-marketinga/" TargetMode="External" Id="rId2"/></Relationships>
</file>

<file path=xl/worksheets/_rels/sheet5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instrumenty/" TargetMode="External" Id="rId2"/></Relationships>
</file>

<file path=xl/worksheets/_rels/sheet6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optimizaciya-reklamnogo-byudzheta/" TargetMode="External" Id="rId2"/></Relationships>
</file>

<file path=xl/worksheets/_rels/sheet7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cases/" TargetMode="External" Id="rId2"/></Relationships>
</file>

<file path=xl/worksheets/_rels/sheet8.xml.rels><Relationships xmlns="http://schemas.openxmlformats.org/package/2006/relationships"><Relationship Type="http://schemas.openxmlformats.org/officeDocument/2006/relationships/hyperlink" Target="https://pawetta.com/baza/" TargetMode="External" Id="rId1"/><Relationship Type="http://schemas.openxmlformats.org/officeDocument/2006/relationships/hyperlink" Target="https://pawetta.com/baza/mikrokonversii-v-metrike/" TargetMode="Externa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9" customWidth="1" min="2" max="2"/>
    <col width="15" customWidth="1" min="3" max="3"/>
    <col width="15" customWidth="1" min="4" max="4"/>
    <col width="12" customWidth="1" min="5" max="5"/>
    <col width="10" customWidth="1" min="6" max="6"/>
    <col width="9" customWidth="1" min="7" max="7"/>
    <col width="9" customWidth="1" min="8" max="8"/>
    <col width="8" customWidth="1" min="9" max="9"/>
    <col width="13" customWidth="1" min="10" max="10"/>
    <col width="13" customWidth="1" min="11" max="11"/>
    <col width="14" customWidth="1" min="12" max="12"/>
    <col width="9" customWidth="1" min="13" max="13"/>
    <col width="11" customWidth="1" min="14" max="14"/>
    <col width="14" customWidth="1" min="15" max="15"/>
    <col width="13" customWidth="1" min="16" max="16"/>
  </cols>
  <sheetData>
    <row r="1" ht="30" customHeight="1">
      <c r="A1" s="1" t="inlineStr">
        <is>
          <t>Медиаплан — шаблон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 ht="18" customHeight="1">
      <c r="A2" s="3" t="inlineStr">
        <is>
          <t>Никита Вихров · SEO-специалист · pawetta.com  ·  план и факт рядом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 ht="30" customHeight="1">
      <c r="A4" s="4" t="inlineStr">
        <is>
          <t>Канал / формат</t>
        </is>
      </c>
      <c r="B4" s="4" t="inlineStr">
        <is>
          <t>Период</t>
        </is>
      </c>
      <c r="C4" s="4" t="inlineStr">
        <is>
          <t>Бюджет план, ₽</t>
        </is>
      </c>
      <c r="D4" s="4" t="inlineStr">
        <is>
          <t>Бюджет факт, ₽</t>
        </is>
      </c>
      <c r="E4" s="4" t="inlineStr">
        <is>
          <t>Показы</t>
        </is>
      </c>
      <c r="F4" s="4" t="inlineStr">
        <is>
          <t>Клики</t>
        </is>
      </c>
      <c r="G4" s="4" t="inlineStr">
        <is>
          <t>CTR</t>
        </is>
      </c>
      <c r="H4" s="4" t="inlineStr">
        <is>
          <t>CPC, ₽</t>
        </is>
      </c>
      <c r="I4" s="4" t="inlineStr">
        <is>
          <t>Лиды</t>
        </is>
      </c>
      <c r="J4" s="4" t="inlineStr">
        <is>
          <t>CPL план, ₽</t>
        </is>
      </c>
      <c r="K4" s="4" t="inlineStr">
        <is>
          <t>CPL факт, ₽</t>
        </is>
      </c>
      <c r="L4" s="4" t="inlineStr">
        <is>
          <t>Выручка, ₽</t>
        </is>
      </c>
      <c r="M4" s="4" t="inlineStr">
        <is>
          <t>ROMI</t>
        </is>
      </c>
      <c r="N4" s="4" t="inlineStr">
        <is>
          <t>Цель</t>
        </is>
      </c>
      <c r="O4" s="4" t="inlineStr">
        <is>
          <t>Ответственный</t>
        </is>
      </c>
      <c r="P4" s="4" t="inlineStr">
        <is>
          <t>Статус</t>
        </is>
      </c>
    </row>
    <row r="5" ht="19" customHeight="1">
      <c r="A5" s="5" t="inlineStr">
        <is>
          <t>Директ поиск</t>
        </is>
      </c>
      <c r="B5" s="6" t="inlineStr">
        <is>
          <t>Июль</t>
        </is>
      </c>
      <c r="C5" s="7" t="n">
        <v>80000</v>
      </c>
      <c r="D5" s="7" t="n">
        <v>74200</v>
      </c>
      <c r="E5" s="8" t="n">
        <v>210000</v>
      </c>
      <c r="F5" s="8" t="n">
        <v>6300</v>
      </c>
      <c r="G5" s="9">
        <f>IF(N(E5)=0,"",F5/E5)</f>
        <v/>
      </c>
      <c r="H5" s="10">
        <f>IF(N(F5)=0,"",D5/F5)</f>
        <v/>
      </c>
      <c r="I5" s="8" t="n">
        <v>188</v>
      </c>
      <c r="J5" s="7" t="n">
        <v>420</v>
      </c>
      <c r="K5" s="10">
        <f>IF(N(I5)=0,"",D5/I5)</f>
        <v/>
      </c>
      <c r="L5" s="7" t="n">
        <v>252280</v>
      </c>
      <c r="M5" s="11">
        <f>IF(OR(N(L5)=0,N(D5)=0),"",(L5-D5)/D5)</f>
        <v/>
      </c>
      <c r="N5" s="6" t="inlineStr">
        <is>
          <t>лиды</t>
        </is>
      </c>
      <c r="O5" s="5" t="inlineStr">
        <is>
          <t>Никита</t>
        </is>
      </c>
      <c r="P5" s="6" t="inlineStr">
        <is>
          <t>запущен</t>
        </is>
      </c>
    </row>
    <row r="6" ht="19" customHeight="1">
      <c r="A6" s="12" t="inlineStr">
        <is>
          <t>РСЯ</t>
        </is>
      </c>
      <c r="B6" s="13" t="inlineStr">
        <is>
          <t>Июль</t>
        </is>
      </c>
      <c r="C6" s="14" t="n">
        <v>45000</v>
      </c>
      <c r="D6" s="14" t="n">
        <v>48900</v>
      </c>
      <c r="E6" s="15" t="n">
        <v>640000</v>
      </c>
      <c r="F6" s="15" t="n">
        <v>3200</v>
      </c>
      <c r="G6" s="16">
        <f>IF(N(E6)=0,"",F6/E6)</f>
        <v/>
      </c>
      <c r="H6" s="17">
        <f>IF(N(F6)=0,"",D6/F6)</f>
        <v/>
      </c>
      <c r="I6" s="15" t="n">
        <v>104</v>
      </c>
      <c r="J6" s="14" t="n">
        <v>380</v>
      </c>
      <c r="K6" s="17">
        <f>IF(N(I6)=0,"",D6/I6)</f>
        <v/>
      </c>
      <c r="L6" s="14" t="n">
        <v>122250</v>
      </c>
      <c r="M6" s="18">
        <f>IF(OR(N(L6)=0,N(D6)=0),"",(L6-D6)/D6)</f>
        <v/>
      </c>
      <c r="N6" s="13" t="inlineStr">
        <is>
          <t>лиды</t>
        </is>
      </c>
      <c r="O6" s="12" t="inlineStr">
        <is>
          <t>Никита</t>
        </is>
      </c>
      <c r="P6" s="13" t="inlineStr">
        <is>
          <t>запущен</t>
        </is>
      </c>
    </row>
    <row r="7" ht="19" customHeight="1">
      <c r="A7" s="5" t="inlineStr">
        <is>
          <t>VK Реклама</t>
        </is>
      </c>
      <c r="B7" s="6" t="inlineStr">
        <is>
          <t>Июль</t>
        </is>
      </c>
      <c r="C7" s="7" t="n">
        <v>35000</v>
      </c>
      <c r="D7" s="7" t="n">
        <v>33100</v>
      </c>
      <c r="E7" s="8" t="n">
        <v>380000</v>
      </c>
      <c r="F7" s="8" t="n">
        <v>3040</v>
      </c>
      <c r="G7" s="9">
        <f>IF(N(E7)=0,"",F7/E7)</f>
        <v/>
      </c>
      <c r="H7" s="10">
        <f>IF(N(F7)=0,"",D7/F7)</f>
        <v/>
      </c>
      <c r="I7" s="8" t="n">
        <v>59</v>
      </c>
      <c r="J7" s="7" t="n">
        <v>610</v>
      </c>
      <c r="K7" s="10">
        <f>IF(N(I7)=0,"",D7/I7)</f>
        <v/>
      </c>
      <c r="L7" s="7" t="n">
        <v>76130</v>
      </c>
      <c r="M7" s="11">
        <f>IF(OR(N(L7)=0,N(D7)=0),"",(L7-D7)/D7)</f>
        <v/>
      </c>
      <c r="N7" s="6" t="inlineStr">
        <is>
          <t>охват</t>
        </is>
      </c>
      <c r="O7" s="5" t="inlineStr">
        <is>
          <t>Аня</t>
        </is>
      </c>
      <c r="P7" s="6" t="inlineStr">
        <is>
          <t>запущен</t>
        </is>
      </c>
    </row>
    <row r="8" ht="19" customHeight="1">
      <c r="A8" s="12" t="inlineStr">
        <is>
          <t>Посевы в Telegram</t>
        </is>
      </c>
      <c r="B8" s="13" t="inlineStr">
        <is>
          <t>Июль</t>
        </is>
      </c>
      <c r="C8" s="14" t="n">
        <v>30000</v>
      </c>
      <c r="D8" s="14" t="n">
        <v>30000</v>
      </c>
      <c r="E8" s="15" t="n">
        <v>95000</v>
      </c>
      <c r="F8" s="15" t="n">
        <v>1140</v>
      </c>
      <c r="G8" s="16">
        <f>IF(N(E8)=0,"",F8/E8)</f>
        <v/>
      </c>
      <c r="H8" s="17">
        <f>IF(N(F8)=0,"",D8/F8)</f>
        <v/>
      </c>
      <c r="I8" s="15" t="n">
        <v>48</v>
      </c>
      <c r="J8" s="14" t="n">
        <v>540</v>
      </c>
      <c r="K8" s="17">
        <f>IF(N(I8)=0,"",D8/I8)</f>
        <v/>
      </c>
      <c r="L8" s="14" t="n">
        <v>58500</v>
      </c>
      <c r="M8" s="18">
        <f>IF(OR(N(L8)=0,N(D8)=0),"",(L8-D8)/D8)</f>
        <v/>
      </c>
      <c r="N8" s="13" t="inlineStr">
        <is>
          <t>трафик</t>
        </is>
      </c>
      <c r="O8" s="12" t="inlineStr">
        <is>
          <t>Аня</t>
        </is>
      </c>
      <c r="P8" s="13" t="inlineStr">
        <is>
          <t>запущен</t>
        </is>
      </c>
    </row>
    <row r="9" ht="19" customHeight="1">
      <c r="A9" s="5" t="inlineStr">
        <is>
          <t>SEO</t>
        </is>
      </c>
      <c r="B9" s="6" t="inlineStr">
        <is>
          <t>Июль</t>
        </is>
      </c>
      <c r="C9" s="7" t="n">
        <v>15000</v>
      </c>
      <c r="D9" s="7" t="n">
        <v>15000</v>
      </c>
      <c r="E9" s="8" t="n">
        <v>120000</v>
      </c>
      <c r="F9" s="8" t="n">
        <v>2400</v>
      </c>
      <c r="G9" s="9">
        <f>IF(N(E9)=0,"",F9/E9)</f>
        <v/>
      </c>
      <c r="H9" s="10">
        <f>IF(N(F9)=0,"",D9/F9)</f>
        <v/>
      </c>
      <c r="I9" s="8" t="n">
        <v>83</v>
      </c>
      <c r="J9" s="7" t="n">
        <v>210</v>
      </c>
      <c r="K9" s="10">
        <f>IF(N(I9)=0,"",D9/I9)</f>
        <v/>
      </c>
      <c r="L9" s="7" t="n">
        <v>99000</v>
      </c>
      <c r="M9" s="11">
        <f>IF(OR(N(L9)=0,N(D9)=0),"",(L9-D9)/D9)</f>
        <v/>
      </c>
      <c r="N9" s="6" t="inlineStr">
        <is>
          <t>лиды</t>
        </is>
      </c>
      <c r="O9" s="5" t="inlineStr">
        <is>
          <t>Никита</t>
        </is>
      </c>
      <c r="P9" s="6" t="inlineStr">
        <is>
          <t>запущен</t>
        </is>
      </c>
    </row>
    <row r="10" ht="19" customHeight="1">
      <c r="A10" s="19" t="n"/>
      <c r="B10" s="20" t="n"/>
      <c r="C10" s="21" t="n"/>
      <c r="D10" s="21" t="n"/>
      <c r="E10" s="22" t="n"/>
      <c r="F10" s="22" t="n"/>
      <c r="G10" s="16">
        <f>IF(N(E10)=0,"",F10/E10)</f>
        <v/>
      </c>
      <c r="H10" s="17">
        <f>IF(N(F10)=0,"",D10/F10)</f>
        <v/>
      </c>
      <c r="I10" s="22" t="n"/>
      <c r="J10" s="21" t="n"/>
      <c r="K10" s="17">
        <f>IF(N(I10)=0,"",D10/I10)</f>
        <v/>
      </c>
      <c r="L10" s="21" t="n"/>
      <c r="M10" s="18">
        <f>IF(OR(N(L10)=0,N(D10)=0),"",(L10-D10)/D10)</f>
        <v/>
      </c>
      <c r="N10" s="20" t="n"/>
      <c r="O10" s="23" t="n"/>
      <c r="P10" s="20" t="n"/>
    </row>
    <row r="11" ht="19" customHeight="1">
      <c r="A11" s="24" t="n"/>
      <c r="B11" s="25" t="n"/>
      <c r="C11" s="26" t="n"/>
      <c r="D11" s="26" t="n"/>
      <c r="E11" s="27" t="n"/>
      <c r="F11" s="27" t="n"/>
      <c r="G11" s="9">
        <f>IF(N(E11)=0,"",F11/E11)</f>
        <v/>
      </c>
      <c r="H11" s="10">
        <f>IF(N(F11)=0,"",D11/F11)</f>
        <v/>
      </c>
      <c r="I11" s="27" t="n"/>
      <c r="J11" s="26" t="n"/>
      <c r="K11" s="10">
        <f>IF(N(I11)=0,"",D11/I11)</f>
        <v/>
      </c>
      <c r="L11" s="26" t="n"/>
      <c r="M11" s="11">
        <f>IF(OR(N(L11)=0,N(D11)=0),"",(L11-D11)/D11)</f>
        <v/>
      </c>
      <c r="N11" s="25" t="n"/>
      <c r="O11" s="28" t="n"/>
      <c r="P11" s="25" t="n"/>
    </row>
    <row r="12" ht="19" customHeight="1">
      <c r="A12" s="19" t="n"/>
      <c r="B12" s="20" t="n"/>
      <c r="C12" s="21" t="n"/>
      <c r="D12" s="21" t="n"/>
      <c r="E12" s="22" t="n"/>
      <c r="F12" s="22" t="n"/>
      <c r="G12" s="16">
        <f>IF(N(E12)=0,"",F12/E12)</f>
        <v/>
      </c>
      <c r="H12" s="17">
        <f>IF(N(F12)=0,"",D12/F12)</f>
        <v/>
      </c>
      <c r="I12" s="22" t="n"/>
      <c r="J12" s="21" t="n"/>
      <c r="K12" s="17">
        <f>IF(N(I12)=0,"",D12/I12)</f>
        <v/>
      </c>
      <c r="L12" s="21" t="n"/>
      <c r="M12" s="18">
        <f>IF(OR(N(L12)=0,N(D12)=0),"",(L12-D12)/D12)</f>
        <v/>
      </c>
      <c r="N12" s="20" t="n"/>
      <c r="O12" s="23" t="n"/>
      <c r="P12" s="20" t="n"/>
    </row>
    <row r="13" ht="19" customHeight="1">
      <c r="A13" s="24" t="n"/>
      <c r="B13" s="25" t="n"/>
      <c r="C13" s="26" t="n"/>
      <c r="D13" s="26" t="n"/>
      <c r="E13" s="27" t="n"/>
      <c r="F13" s="27" t="n"/>
      <c r="G13" s="9">
        <f>IF(N(E13)=0,"",F13/E13)</f>
        <v/>
      </c>
      <c r="H13" s="10">
        <f>IF(N(F13)=0,"",D13/F13)</f>
        <v/>
      </c>
      <c r="I13" s="27" t="n"/>
      <c r="J13" s="26" t="n"/>
      <c r="K13" s="10">
        <f>IF(N(I13)=0,"",D13/I13)</f>
        <v/>
      </c>
      <c r="L13" s="26" t="n"/>
      <c r="M13" s="11">
        <f>IF(OR(N(L13)=0,N(D13)=0),"",(L13-D13)/D13)</f>
        <v/>
      </c>
      <c r="N13" s="25" t="n"/>
      <c r="O13" s="28" t="n"/>
      <c r="P13" s="25" t="n"/>
    </row>
    <row r="14" ht="19" customHeight="1">
      <c r="A14" s="19" t="n"/>
      <c r="B14" s="20" t="n"/>
      <c r="C14" s="21" t="n"/>
      <c r="D14" s="21" t="n"/>
      <c r="E14" s="22" t="n"/>
      <c r="F14" s="22" t="n"/>
      <c r="G14" s="16">
        <f>IF(N(E14)=0,"",F14/E14)</f>
        <v/>
      </c>
      <c r="H14" s="17">
        <f>IF(N(F14)=0,"",D14/F14)</f>
        <v/>
      </c>
      <c r="I14" s="22" t="n"/>
      <c r="J14" s="21" t="n"/>
      <c r="K14" s="17">
        <f>IF(N(I14)=0,"",D14/I14)</f>
        <v/>
      </c>
      <c r="L14" s="21" t="n"/>
      <c r="M14" s="18">
        <f>IF(OR(N(L14)=0,N(D14)=0),"",(L14-D14)/D14)</f>
        <v/>
      </c>
      <c r="N14" s="20" t="n"/>
      <c r="O14" s="23" t="n"/>
      <c r="P14" s="20" t="n"/>
    </row>
    <row r="15" ht="19" customHeight="1">
      <c r="A15" s="24" t="n"/>
      <c r="B15" s="25" t="n"/>
      <c r="C15" s="26" t="n"/>
      <c r="D15" s="26" t="n"/>
      <c r="E15" s="27" t="n"/>
      <c r="F15" s="27" t="n"/>
      <c r="G15" s="9">
        <f>IF(N(E15)=0,"",F15/E15)</f>
        <v/>
      </c>
      <c r="H15" s="10">
        <f>IF(N(F15)=0,"",D15/F15)</f>
        <v/>
      </c>
      <c r="I15" s="27" t="n"/>
      <c r="J15" s="26" t="n"/>
      <c r="K15" s="10">
        <f>IF(N(I15)=0,"",D15/I15)</f>
        <v/>
      </c>
      <c r="L15" s="26" t="n"/>
      <c r="M15" s="11">
        <f>IF(OR(N(L15)=0,N(D15)=0),"",(L15-D15)/D15)</f>
        <v/>
      </c>
      <c r="N15" s="25" t="n"/>
      <c r="O15" s="28" t="n"/>
      <c r="P15" s="25" t="n"/>
    </row>
    <row r="16" ht="19" customHeight="1">
      <c r="A16" s="19" t="n"/>
      <c r="B16" s="20" t="n"/>
      <c r="C16" s="21" t="n"/>
      <c r="D16" s="21" t="n"/>
      <c r="E16" s="22" t="n"/>
      <c r="F16" s="22" t="n"/>
      <c r="G16" s="16">
        <f>IF(N(E16)=0,"",F16/E16)</f>
        <v/>
      </c>
      <c r="H16" s="17">
        <f>IF(N(F16)=0,"",D16/F16)</f>
        <v/>
      </c>
      <c r="I16" s="22" t="n"/>
      <c r="J16" s="21" t="n"/>
      <c r="K16" s="17">
        <f>IF(N(I16)=0,"",D16/I16)</f>
        <v/>
      </c>
      <c r="L16" s="21" t="n"/>
      <c r="M16" s="18">
        <f>IF(OR(N(L16)=0,N(D16)=0),"",(L16-D16)/D16)</f>
        <v/>
      </c>
      <c r="N16" s="20" t="n"/>
      <c r="O16" s="23" t="n"/>
      <c r="P16" s="20" t="n"/>
    </row>
    <row r="17" ht="19" customHeight="1">
      <c r="A17" s="24" t="n"/>
      <c r="B17" s="25" t="n"/>
      <c r="C17" s="26" t="n"/>
      <c r="D17" s="26" t="n"/>
      <c r="E17" s="27" t="n"/>
      <c r="F17" s="27" t="n"/>
      <c r="G17" s="9">
        <f>IF(N(E17)=0,"",F17/E17)</f>
        <v/>
      </c>
      <c r="H17" s="10">
        <f>IF(N(F17)=0,"",D17/F17)</f>
        <v/>
      </c>
      <c r="I17" s="27" t="n"/>
      <c r="J17" s="26" t="n"/>
      <c r="K17" s="10">
        <f>IF(N(I17)=0,"",D17/I17)</f>
        <v/>
      </c>
      <c r="L17" s="26" t="n"/>
      <c r="M17" s="11">
        <f>IF(OR(N(L17)=0,N(D17)=0),"",(L17-D17)/D17)</f>
        <v/>
      </c>
      <c r="N17" s="25" t="n"/>
      <c r="O17" s="28" t="n"/>
      <c r="P17" s="25" t="n"/>
    </row>
    <row r="18" ht="21" customHeight="1">
      <c r="A18" s="29" t="inlineStr">
        <is>
          <t>Итого</t>
        </is>
      </c>
      <c r="B18" s="30" t="n"/>
      <c r="C18" s="31">
        <f>SUM(C5:C17)</f>
        <v/>
      </c>
      <c r="D18" s="31">
        <f>SUM(D5:D17)</f>
        <v/>
      </c>
      <c r="E18" s="32">
        <f>SUM(E5:E17)</f>
        <v/>
      </c>
      <c r="F18" s="32">
        <f>SUM(F5:F17)</f>
        <v/>
      </c>
      <c r="G18" s="33">
        <f>IF(N(E18)=0,"",F18/E18)</f>
        <v/>
      </c>
      <c r="H18" s="31">
        <f>IF(N(F18)=0,"",D18/F18)</f>
        <v/>
      </c>
      <c r="I18" s="32">
        <f>SUM(I5:I17)</f>
        <v/>
      </c>
      <c r="J18" s="30" t="n"/>
      <c r="K18" s="31">
        <f>IF(N(I18)=0,"",D18/I18)</f>
        <v/>
      </c>
      <c r="L18" s="31">
        <f>SUM(L5:L17)</f>
        <v/>
      </c>
      <c r="M18" s="34">
        <f>IF(N(D18)=0,"",(L18-D18)/D18)</f>
        <v/>
      </c>
      <c r="N18" s="30" t="n"/>
      <c r="O18" s="30" t="n"/>
      <c r="P18" s="30" t="n"/>
    </row>
    <row r="20" ht="30" customHeight="1">
      <c r="A20" s="35" t="inlineStr">
        <is>
          <t>Строки-примеры выше замените на свои каналы. Серые колонки (CTR, CPC, CPL факт, ROMI) считаются формулами — их не трогайте. Прогноз CTR и цены клика берите из бенчмарков по каналам.</t>
        </is>
      </c>
    </row>
    <row r="21" ht="20" customHeight="1">
      <c r="A21" s="36" t="inlineStr">
        <is>
          <t>→ Бенчмарки CTR и цены клика по каналам</t>
        </is>
      </c>
    </row>
  </sheetData>
  <mergeCells count="4">
    <mergeCell ref="A1:P1"/>
    <mergeCell ref="A21:P21"/>
    <mergeCell ref="A20:P20"/>
    <mergeCell ref="A2:P2"/>
  </mergeCells>
  <conditionalFormatting sqref="K5:K17">
    <cfRule type="expression" priority="1" dxfId="0">
      <formula>AND(N(K5)&gt;0,N(J5)&gt;0,K5&gt;J5)</formula>
    </cfRule>
    <cfRule type="expression" priority="2" dxfId="1">
      <formula>AND(N(K5)&gt;0,N(J5)&gt;0,K5&lt;=J5)</formula>
    </cfRule>
  </conditionalFormatting>
  <conditionalFormatting sqref="M5:M17">
    <cfRule type="cellIs" priority="3" operator="lessThan" dxfId="0">
      <formula>1</formula>
    </cfRule>
  </conditionalFormatting>
  <dataValidations count="2">
    <dataValidation sqref="P5:P17" showDropDown="0" showInputMessage="0" showErrorMessage="0" allowBlank="1" type="list">
      <formula1>"планируется,запущен,на паузе,завершён"</formula1>
    </dataValidation>
    <dataValidation sqref="N5:N17" showDropDown="0" showInputMessage="0" showErrorMessage="0" allowBlank="1" type="list">
      <formula1>"лиды,выручка,охват,трафик,продажи"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1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20" customWidth="1" min="3" max="3"/>
    <col width="16" customWidth="1" min="4" max="4"/>
  </cols>
  <sheetData>
    <row r="1" ht="30" customHeight="1">
      <c r="A1" s="1" t="inlineStr">
        <is>
          <t>Воронка продаж + юнит-экономика</t>
        </is>
      </c>
      <c r="B1" s="2" t="n"/>
      <c r="C1" s="2" t="n"/>
      <c r="D1" s="2" t="n"/>
    </row>
    <row r="2" ht="18" customHeight="1">
      <c r="A2" s="3" t="inlineStr">
        <is>
          <t>Никита Вихров · SEO-специалист · pawetta.com  ·  путь трафика до денег</t>
        </is>
      </c>
      <c r="B2" s="2" t="n"/>
      <c r="C2" s="2" t="n"/>
      <c r="D2" s="2" t="n"/>
    </row>
    <row r="3" ht="6" customHeight="1">
      <c r="A3" s="2" t="n"/>
      <c r="B3" s="2" t="n"/>
      <c r="C3" s="2" t="n"/>
      <c r="D3" s="2" t="n"/>
    </row>
    <row r="4" ht="22" customHeight="1">
      <c r="A4" s="37" t="inlineStr">
        <is>
          <t>ВОРОНКА ПО ЭТАПАМ</t>
        </is>
      </c>
    </row>
    <row r="5" ht="30" customHeight="1">
      <c r="A5" s="4" t="inlineStr">
        <is>
          <t>Этап воронки</t>
        </is>
      </c>
      <c r="B5" s="4" t="inlineStr">
        <is>
          <t>Значение</t>
        </is>
      </c>
      <c r="C5" s="4" t="inlineStr">
        <is>
          <t>Конверсия в шаг</t>
        </is>
      </c>
      <c r="D5" s="4" t="inlineStr">
        <is>
          <t>CPA на этапе, ₽</t>
        </is>
      </c>
    </row>
    <row r="6" ht="19" customHeight="1">
      <c r="A6" s="24" t="inlineStr">
        <is>
          <t>Показы</t>
        </is>
      </c>
      <c r="B6" s="8" t="n">
        <v>120000</v>
      </c>
      <c r="C6" s="38" t="inlineStr">
        <is>
          <t>—</t>
        </is>
      </c>
      <c r="D6" s="10">
        <f>IF(N(B6)=0,"",$B$18/B6)</f>
        <v/>
      </c>
    </row>
    <row r="7" ht="19" customHeight="1">
      <c r="A7" s="23" t="inlineStr">
        <is>
          <t>Клики</t>
        </is>
      </c>
      <c r="B7" s="15" t="n">
        <v>4800</v>
      </c>
      <c r="C7" s="39">
        <f>IF(N(B6)=0,"",B7/B6)</f>
        <v/>
      </c>
      <c r="D7" s="17">
        <f>IF(N(B7)=0,"",$B$18/B7)</f>
        <v/>
      </c>
    </row>
    <row r="8" ht="19" customHeight="1">
      <c r="A8" s="28" t="inlineStr">
        <is>
          <t>Визиты</t>
        </is>
      </c>
      <c r="B8" s="8" t="n">
        <v>4600</v>
      </c>
      <c r="C8" s="40">
        <f>IF(N(B7)=0,"",B8/B7)</f>
        <v/>
      </c>
      <c r="D8" s="10">
        <f>IF(N(B8)=0,"",$B$18/B8)</f>
        <v/>
      </c>
    </row>
    <row r="9" ht="19" customHeight="1">
      <c r="A9" s="23" t="inlineStr">
        <is>
          <t>Заявки</t>
        </is>
      </c>
      <c r="B9" s="15" t="n">
        <v>260</v>
      </c>
      <c r="C9" s="39">
        <f>IF(N(B8)=0,"",B9/B8)</f>
        <v/>
      </c>
      <c r="D9" s="17">
        <f>IF(N(B9)=0,"",$B$18/B9)</f>
        <v/>
      </c>
    </row>
    <row r="10" ht="19" customHeight="1">
      <c r="A10" s="28" t="inlineStr">
        <is>
          <t>Квалифицированные лиды</t>
        </is>
      </c>
      <c r="B10" s="8" t="n">
        <v>150</v>
      </c>
      <c r="C10" s="40">
        <f>IF(N(B9)=0,"",B10/B9)</f>
        <v/>
      </c>
      <c r="D10" s="10">
        <f>IF(N(B10)=0,"",$B$18/B10)</f>
        <v/>
      </c>
    </row>
    <row r="11" ht="19" customHeight="1">
      <c r="A11" s="23" t="inlineStr">
        <is>
          <t>Сделки</t>
        </is>
      </c>
      <c r="B11" s="15" t="n">
        <v>41</v>
      </c>
      <c r="C11" s="39">
        <f>IF(N(B10)=0,"",B11/B10)</f>
        <v/>
      </c>
      <c r="D11" s="17">
        <f>IF(N(B11)=0,"",$B$18/B11)</f>
        <v/>
      </c>
    </row>
    <row r="12" ht="19" customHeight="1">
      <c r="A12" s="24" t="inlineStr">
        <is>
          <t>Оплата</t>
        </is>
      </c>
      <c r="B12" s="8" t="n">
        <v>38</v>
      </c>
      <c r="C12" s="40">
        <f>IF(N(B11)=0,"",B12/B11)</f>
        <v/>
      </c>
      <c r="D12" s="10">
        <f>IF(N(B12)=0,"",$B$18/B12)</f>
        <v/>
      </c>
    </row>
    <row r="14" ht="22" customHeight="1">
      <c r="A14" s="37" t="inlineStr">
        <is>
          <t>ЮНИТ-ЭКОНОМИКА</t>
        </is>
      </c>
    </row>
    <row r="15" ht="30" customHeight="1">
      <c r="A15" s="4" t="inlineStr">
        <is>
          <t>Показатель</t>
        </is>
      </c>
      <c r="B15" s="4" t="inlineStr">
        <is>
          <t>Значение</t>
        </is>
      </c>
      <c r="C15" s="4" t="inlineStr">
        <is>
          <t>Формула / источник</t>
        </is>
      </c>
      <c r="D15" s="41" t="n"/>
    </row>
    <row r="16" ht="19" customHeight="1">
      <c r="A16" s="28" t="inlineStr">
        <is>
          <t>Средний чек, ₽</t>
        </is>
      </c>
      <c r="B16" s="7" t="n">
        <v>16000</v>
      </c>
      <c r="C16" s="42" t="inlineStr">
        <is>
          <t>ваш средний чек</t>
        </is>
      </c>
      <c r="D16" s="43" t="n"/>
    </row>
    <row r="17" ht="19" customHeight="1">
      <c r="A17" s="23" t="inlineStr">
        <is>
          <t>Маржа, %</t>
        </is>
      </c>
      <c r="B17" s="44" t="n">
        <v>0.45</v>
      </c>
      <c r="C17" s="45" t="inlineStr">
        <is>
          <t>доля прибыли в чеке</t>
        </is>
      </c>
      <c r="D17" s="46" t="n"/>
    </row>
    <row r="18" ht="19" customHeight="1">
      <c r="A18" s="28" t="inlineStr">
        <is>
          <t>Расход на маркетинг, ₽</t>
        </is>
      </c>
      <c r="B18" s="7" t="n">
        <v>200000</v>
      </c>
      <c r="C18" s="42" t="inlineStr">
        <is>
          <t>весь бюджет за период</t>
        </is>
      </c>
      <c r="D18" s="43" t="n"/>
    </row>
    <row r="19" ht="19" customHeight="1">
      <c r="A19" s="23" t="inlineStr">
        <is>
          <t>Выручка, ₽</t>
        </is>
      </c>
      <c r="B19" s="14" t="n">
        <v>608000</v>
      </c>
      <c r="C19" s="45" t="inlineStr">
        <is>
          <t>деньги со сделок за период</t>
        </is>
      </c>
      <c r="D19" s="46" t="n"/>
    </row>
    <row r="20" ht="19" customHeight="1">
      <c r="A20" s="24" t="inlineStr">
        <is>
          <t>CAC, ₽</t>
        </is>
      </c>
      <c r="B20" s="47">
        <f>IFERROR(B18/B11,"")</f>
        <v/>
      </c>
      <c r="C20" s="42" t="inlineStr">
        <is>
          <t>расход ÷ сделки</t>
        </is>
      </c>
      <c r="D20" s="43" t="n"/>
    </row>
    <row r="21" ht="19" customHeight="1">
      <c r="A21" s="23" t="inlineStr">
        <is>
          <t>LTV, ₽</t>
        </is>
      </c>
      <c r="B21" s="14" t="n">
        <v>32000</v>
      </c>
      <c r="C21" s="45" t="inlineStr">
        <is>
          <t>сколько клиент приносит за всё время</t>
        </is>
      </c>
      <c r="D21" s="46" t="n"/>
    </row>
    <row r="22" ht="19" customHeight="1">
      <c r="A22" s="24" t="inlineStr">
        <is>
          <t>ДРР</t>
        </is>
      </c>
      <c r="B22" s="48">
        <f>IFERROR(B18/B19,"")</f>
        <v/>
      </c>
      <c r="C22" s="42" t="inlineStr">
        <is>
          <t>расход ÷ выручка</t>
        </is>
      </c>
      <c r="D22" s="43" t="n"/>
    </row>
    <row r="23" ht="19" customHeight="1">
      <c r="A23" s="19" t="inlineStr">
        <is>
          <t>ROMI</t>
        </is>
      </c>
      <c r="B23" s="18">
        <f>IFERROR((B19-B18)/B18,"")</f>
        <v/>
      </c>
      <c r="C23" s="45" t="inlineStr">
        <is>
          <t>(выручка − расход) ÷ расход</t>
        </is>
      </c>
      <c r="D23" s="46" t="n"/>
    </row>
    <row r="24" ht="19" customHeight="1">
      <c r="A24" s="28" t="inlineStr">
        <is>
          <t>Точка окупаемости, сделок</t>
        </is>
      </c>
      <c r="B24" s="49">
        <f>IFERROR(B18/(B16*B17),"")</f>
        <v/>
      </c>
      <c r="C24" s="42" t="inlineStr">
        <is>
          <t>расход ÷ (чек × маржа)</t>
        </is>
      </c>
      <c r="D24" s="43" t="n"/>
    </row>
    <row r="26" ht="30" customHeight="1">
      <c r="A26" s="35" t="inlineStr">
        <is>
          <t>Меняйте значения в оливковых ячейках — CAC, ДРР, ROMI и точка окупаемости пересчитаются сами. Считайте воронку до строки «Сделки»: верх воронки греет самолюбие, решения принимаются по нижним этапам.</t>
        </is>
      </c>
    </row>
    <row r="27" ht="20" customHeight="1">
      <c r="A27" s="36" t="inlineStr">
        <is>
          <t>→ Как дожимать лиды в длинной B2B-воронке</t>
        </is>
      </c>
    </row>
  </sheetData>
  <mergeCells count="16">
    <mergeCell ref="A1:D1"/>
    <mergeCell ref="C20:D20"/>
    <mergeCell ref="A27:D27"/>
    <mergeCell ref="C21:D21"/>
    <mergeCell ref="C16:D16"/>
    <mergeCell ref="C24:D24"/>
    <mergeCell ref="C15:D15"/>
    <mergeCell ref="A4:D4"/>
    <mergeCell ref="A26:D26"/>
    <mergeCell ref="C19:D19"/>
    <mergeCell ref="C22:D22"/>
    <mergeCell ref="A2:D2"/>
    <mergeCell ref="C18:D18"/>
    <mergeCell ref="C17:D17"/>
    <mergeCell ref="C23:D23"/>
    <mergeCell ref="A14:D14"/>
  </mergeCells>
  <conditionalFormatting sqref="B23">
    <cfRule type="cellIs" priority="1" operator="lessThan" dxfId="0">
      <formula>1</formula>
    </cfRule>
    <cfRule type="cellIs" priority="2" operator="greaterThanOrEqual" dxfId="1">
      <formula>1</formula>
    </cfRule>
  </conditionalFormatting>
  <hyperlinks>
    <hyperlink xmlns:r="http://schemas.openxmlformats.org/officeDocument/2006/relationships" ref="A2" r:id="rId1"/>
    <hyperlink xmlns:r="http://schemas.openxmlformats.org/officeDocument/2006/relationships" ref="A27" r:id="rId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0"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1" customWidth="1" min="1" max="1"/>
    <col width="11" customWidth="1" min="2" max="2"/>
    <col width="11" customWidth="1" min="3" max="3"/>
    <col width="12" customWidth="1" min="4" max="4"/>
    <col width="34" customWidth="1" min="5" max="5"/>
    <col width="20" customWidth="1" min="6" max="6"/>
    <col width="14" customWidth="1" min="7" max="7"/>
    <col width="13" customWidth="1" min="8" max="8"/>
    <col width="10" customWidth="1" min="9" max="9"/>
    <col width="16" customWidth="1" min="10" max="10"/>
  </cols>
  <sheetData>
    <row r="1" ht="30" customHeight="1">
      <c r="A1" s="1" t="inlineStr">
        <is>
          <t>Контент-план — шаблон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Никита Вихров · SEO-специалист · pawetta.com  ·  что и когда выходит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 ht="30" customHeight="1">
      <c r="A4" s="4" t="inlineStr">
        <is>
          <t>Дата план</t>
        </is>
      </c>
      <c r="B4" s="4" t="inlineStr">
        <is>
          <t>Дата факт</t>
        </is>
      </c>
      <c r="C4" s="4" t="inlineStr">
        <is>
          <t>Площадка</t>
        </is>
      </c>
      <c r="D4" s="4" t="inlineStr">
        <is>
          <t>Формат</t>
        </is>
      </c>
      <c r="E4" s="4" t="inlineStr">
        <is>
          <t>Тема / заголовок</t>
        </is>
      </c>
      <c r="F4" s="4" t="inlineStr">
        <is>
          <t>Ключевой запрос</t>
        </is>
      </c>
      <c r="G4" s="4" t="inlineStr">
        <is>
          <t>Статус</t>
        </is>
      </c>
      <c r="H4" s="4" t="inlineStr">
        <is>
          <t>Ответственный</t>
        </is>
      </c>
      <c r="I4" s="4" t="inlineStr">
        <is>
          <t>Ссылка</t>
        </is>
      </c>
      <c r="J4" s="4" t="inlineStr">
        <is>
          <t>Цель / метрика</t>
        </is>
      </c>
    </row>
    <row r="5" ht="19" customHeight="1">
      <c r="A5" s="50" t="n">
        <v>46217</v>
      </c>
      <c r="B5" s="51" t="n"/>
      <c r="C5" s="6" t="inlineStr">
        <is>
          <t>Блог</t>
        </is>
      </c>
      <c r="D5" s="6" t="inlineStr">
        <is>
          <t>Статья</t>
        </is>
      </c>
      <c r="E5" s="52" t="inlineStr">
        <is>
          <t>Гайд по CTR в контекстной рекламе</t>
        </is>
      </c>
      <c r="F5" s="5" t="inlineStr">
        <is>
          <t>ctr в директе</t>
        </is>
      </c>
      <c r="G5" s="6" t="inlineStr">
        <is>
          <t>опубликовано</t>
        </is>
      </c>
      <c r="H5" s="6" t="inlineStr">
        <is>
          <t>Никита</t>
        </is>
      </c>
      <c r="I5" s="53" t="inlineStr">
        <is>
          <t>ссылка</t>
        </is>
      </c>
      <c r="J5" s="5" t="inlineStr">
        <is>
          <t>трафик, лиды</t>
        </is>
      </c>
    </row>
    <row r="6" ht="19" customHeight="1">
      <c r="A6" s="54" t="n">
        <v>46221</v>
      </c>
      <c r="B6" s="55" t="n"/>
      <c r="C6" s="13" t="inlineStr">
        <is>
          <t>Телеграм</t>
        </is>
      </c>
      <c r="D6" s="13" t="inlineStr">
        <is>
          <t>Кейс</t>
        </is>
      </c>
      <c r="E6" s="56" t="inlineStr">
        <is>
          <t>Как снизили CPL клиенту вдвое</t>
        </is>
      </c>
      <c r="F6" s="12" t="inlineStr">
        <is>
          <t>—</t>
        </is>
      </c>
      <c r="G6" s="13" t="inlineStr">
        <is>
          <t>в работе</t>
        </is>
      </c>
      <c r="H6" s="13" t="inlineStr">
        <is>
          <t>Никита</t>
        </is>
      </c>
      <c r="I6" s="12" t="n"/>
      <c r="J6" s="12" t="inlineStr">
        <is>
          <t>охват, переходы</t>
        </is>
      </c>
    </row>
    <row r="7" ht="19" customHeight="1">
      <c r="A7" s="50" t="n">
        <v>46225</v>
      </c>
      <c r="B7" s="51" t="n"/>
      <c r="C7" s="6" t="inlineStr">
        <is>
          <t>Блог</t>
        </is>
      </c>
      <c r="D7" s="6" t="inlineStr">
        <is>
          <t>Лид-магнит</t>
        </is>
      </c>
      <c r="E7" s="52" t="inlineStr">
        <is>
          <t>Шаблоны таблиц для маркетолога</t>
        </is>
      </c>
      <c r="F7" s="5" t="inlineStr">
        <is>
          <t>шаблон медиаплана</t>
        </is>
      </c>
      <c r="G7" s="6" t="inlineStr">
        <is>
          <t>идея</t>
        </is>
      </c>
      <c r="H7" s="6" t="inlineStr">
        <is>
          <t>Аня</t>
        </is>
      </c>
      <c r="I7" s="5" t="n"/>
      <c r="J7" s="5" t="inlineStr">
        <is>
          <t>лиды, подписки</t>
        </is>
      </c>
    </row>
    <row r="8" ht="19" customHeight="1">
      <c r="A8" s="54" t="n">
        <v>46228</v>
      </c>
      <c r="B8" s="55" t="n"/>
      <c r="C8" s="13" t="inlineStr">
        <is>
          <t>VK</t>
        </is>
      </c>
      <c r="D8" s="13" t="inlineStr">
        <is>
          <t>Пост</t>
        </is>
      </c>
      <c r="E8" s="56" t="inlineStr">
        <is>
          <t>5 ошибок в отчётности</t>
        </is>
      </c>
      <c r="F8" s="12" t="inlineStr">
        <is>
          <t>—</t>
        </is>
      </c>
      <c r="G8" s="13" t="inlineStr">
        <is>
          <t>на вычитке</t>
        </is>
      </c>
      <c r="H8" s="13" t="inlineStr">
        <is>
          <t>Аня</t>
        </is>
      </c>
      <c r="I8" s="12" t="n"/>
      <c r="J8" s="12" t="inlineStr">
        <is>
          <t>охват</t>
        </is>
      </c>
    </row>
    <row r="9" ht="19" customHeight="1">
      <c r="A9" s="51" t="n"/>
      <c r="B9" s="51" t="n"/>
      <c r="C9" s="25" t="n"/>
      <c r="D9" s="25" t="n"/>
      <c r="E9" s="57" t="n"/>
      <c r="F9" s="28" t="n"/>
      <c r="G9" s="58" t="n"/>
      <c r="H9" s="25" t="n"/>
      <c r="I9" s="28" t="n"/>
      <c r="J9" s="28" t="n"/>
    </row>
    <row r="10" ht="19" customHeight="1">
      <c r="A10" s="55" t="n"/>
      <c r="B10" s="55" t="n"/>
      <c r="C10" s="20" t="n"/>
      <c r="D10" s="20" t="n"/>
      <c r="E10" s="59" t="n"/>
      <c r="F10" s="23" t="n"/>
      <c r="G10" s="60" t="n"/>
      <c r="H10" s="20" t="n"/>
      <c r="I10" s="23" t="n"/>
      <c r="J10" s="23" t="n"/>
    </row>
    <row r="11" ht="19" customHeight="1">
      <c r="A11" s="51" t="n"/>
      <c r="B11" s="51" t="n"/>
      <c r="C11" s="25" t="n"/>
      <c r="D11" s="25" t="n"/>
      <c r="E11" s="57" t="n"/>
      <c r="F11" s="28" t="n"/>
      <c r="G11" s="58" t="n"/>
      <c r="H11" s="25" t="n"/>
      <c r="I11" s="28" t="n"/>
      <c r="J11" s="28" t="n"/>
    </row>
    <row r="12" ht="19" customHeight="1">
      <c r="A12" s="55" t="n"/>
      <c r="B12" s="55" t="n"/>
      <c r="C12" s="20" t="n"/>
      <c r="D12" s="20" t="n"/>
      <c r="E12" s="59" t="n"/>
      <c r="F12" s="23" t="n"/>
      <c r="G12" s="60" t="n"/>
      <c r="H12" s="20" t="n"/>
      <c r="I12" s="23" t="n"/>
      <c r="J12" s="23" t="n"/>
    </row>
    <row r="13" ht="19" customHeight="1">
      <c r="A13" s="51" t="n"/>
      <c r="B13" s="51" t="n"/>
      <c r="C13" s="25" t="n"/>
      <c r="D13" s="25" t="n"/>
      <c r="E13" s="57" t="n"/>
      <c r="F13" s="28" t="n"/>
      <c r="G13" s="58" t="n"/>
      <c r="H13" s="25" t="n"/>
      <c r="I13" s="28" t="n"/>
      <c r="J13" s="28" t="n"/>
    </row>
    <row r="14" ht="19" customHeight="1">
      <c r="A14" s="55" t="n"/>
      <c r="B14" s="55" t="n"/>
      <c r="C14" s="20" t="n"/>
      <c r="D14" s="20" t="n"/>
      <c r="E14" s="59" t="n"/>
      <c r="F14" s="23" t="n"/>
      <c r="G14" s="60" t="n"/>
      <c r="H14" s="20" t="n"/>
      <c r="I14" s="23" t="n"/>
      <c r="J14" s="23" t="n"/>
    </row>
    <row r="15" ht="19" customHeight="1">
      <c r="A15" s="51" t="n"/>
      <c r="B15" s="51" t="n"/>
      <c r="C15" s="25" t="n"/>
      <c r="D15" s="25" t="n"/>
      <c r="E15" s="57" t="n"/>
      <c r="F15" s="28" t="n"/>
      <c r="G15" s="58" t="n"/>
      <c r="H15" s="25" t="n"/>
      <c r="I15" s="28" t="n"/>
      <c r="J15" s="28" t="n"/>
    </row>
    <row r="16" ht="19" customHeight="1">
      <c r="A16" s="55" t="n"/>
      <c r="B16" s="55" t="n"/>
      <c r="C16" s="20" t="n"/>
      <c r="D16" s="20" t="n"/>
      <c r="E16" s="59" t="n"/>
      <c r="F16" s="23" t="n"/>
      <c r="G16" s="60" t="n"/>
      <c r="H16" s="20" t="n"/>
      <c r="I16" s="23" t="n"/>
      <c r="J16" s="23" t="n"/>
    </row>
    <row r="17" ht="19" customHeight="1">
      <c r="A17" s="51" t="n"/>
      <c r="B17" s="51" t="n"/>
      <c r="C17" s="25" t="n"/>
      <c r="D17" s="25" t="n"/>
      <c r="E17" s="57" t="n"/>
      <c r="F17" s="28" t="n"/>
      <c r="G17" s="58" t="n"/>
      <c r="H17" s="25" t="n"/>
      <c r="I17" s="28" t="n"/>
      <c r="J17" s="28" t="n"/>
    </row>
    <row r="18" ht="19" customHeight="1">
      <c r="A18" s="55" t="n"/>
      <c r="B18" s="55" t="n"/>
      <c r="C18" s="20" t="n"/>
      <c r="D18" s="20" t="n"/>
      <c r="E18" s="59" t="n"/>
      <c r="F18" s="23" t="n"/>
      <c r="G18" s="60" t="n"/>
      <c r="H18" s="20" t="n"/>
      <c r="I18" s="23" t="n"/>
      <c r="J18" s="23" t="n"/>
    </row>
    <row r="20" ht="30" customHeight="1">
      <c r="A20" s="35" t="inlineStr">
        <is>
          <t>Статусы красятся автоматически: зелёный — опубликовано, жёлтый — в работе, красный — просрочено. Для SEO-статей колонка «Ключевой запрос» важнее всех: она не даёт написать две статьи под один запрос.</t>
        </is>
      </c>
    </row>
    <row r="21" ht="20" customHeight="1">
      <c r="A21" s="36" t="inlineStr">
        <is>
          <t>→ Как собрать семантическое ядро для этой колонки</t>
        </is>
      </c>
    </row>
  </sheetData>
  <mergeCells count="4">
    <mergeCell ref="A1:J1"/>
    <mergeCell ref="A21:J21"/>
    <mergeCell ref="A20:J20"/>
    <mergeCell ref="A2:J2"/>
  </mergeCells>
  <conditionalFormatting sqref="G5:G18">
    <cfRule type="cellIs" priority="1" operator="equal" dxfId="2">
      <formula>"опубликовано"</formula>
    </cfRule>
    <cfRule type="cellIs" priority="2" operator="equal" dxfId="3">
      <formula>"в работе"</formula>
    </cfRule>
    <cfRule type="cellIs" priority="3" operator="equal" dxfId="4">
      <formula>"на вычитке"</formula>
    </cfRule>
    <cfRule type="cellIs" priority="4" operator="equal" dxfId="5">
      <formula>"просрочено"</formula>
    </cfRule>
    <cfRule type="cellIs" priority="5" operator="equal" dxfId="6">
      <formula>"идея"</formula>
    </cfRule>
  </conditionalFormatting>
  <dataValidations count="3">
    <dataValidation sqref="G5:G18" showDropDown="0" showInputMessage="0" showErrorMessage="0" allowBlank="1" type="list">
      <formula1>"идея,в работе,на вычитке,опубликовано,просрочено"</formula1>
    </dataValidation>
    <dataValidation sqref="C5:C18" showDropDown="0" showInputMessage="0" showErrorMessage="0" allowBlank="1" type="list">
      <formula1>"Блог,Телеграм,VK,YouTube,Рассылка,Дзен,Сайт"</formula1>
    </dataValidation>
    <dataValidation sqref="D5:D18" showDropDown="0" showInputMessage="0" showErrorMessage="0" allowBlank="1" type="list">
      <formula1>"Статья,Пост,Reels,Кейс,Лид-магнит,Письмо,Видео"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I5" r:id="rId2"/>
    <hyperlink xmlns:r="http://schemas.openxmlformats.org/officeDocument/2006/relationships" ref="A21" r:id="rId3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9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13" customWidth="1" min="2" max="2"/>
    <col width="9" customWidth="1" min="3" max="3"/>
    <col width="11" customWidth="1" min="4" max="4"/>
    <col width="9" customWidth="1" min="5" max="5"/>
    <col width="14" customWidth="1" min="6" max="6"/>
    <col width="9" customWidth="1" min="7" max="7"/>
    <col width="9" customWidth="1" min="8" max="8"/>
    <col width="15" customWidth="1" min="9" max="9"/>
    <col width="11" customWidth="1" min="10" max="10"/>
    <col width="18" customWidth="1" min="11" max="11"/>
  </cols>
  <sheetData>
    <row r="1" ht="30" customHeight="1">
      <c r="A1" s="1" t="inlineStr">
        <is>
          <t>Дашборд-отчёт — шаблон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18" customHeight="1">
      <c r="A2" s="3" t="inlineStr">
        <is>
          <t>Никита Вихров · SEO-специалист · pawetta.com  ·  результат всех каналов на одном экране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</row>
    <row r="4" ht="30" customHeight="1">
      <c r="A4" s="4" t="inlineStr">
        <is>
          <t>Канал</t>
        </is>
      </c>
      <c r="B4" s="4" t="inlineStr">
        <is>
          <t>Расход, ₽</t>
        </is>
      </c>
      <c r="C4" s="4" t="inlineStr">
        <is>
          <t>Лиды</t>
        </is>
      </c>
      <c r="D4" s="4" t="inlineStr">
        <is>
          <t>CPL, ₽</t>
        </is>
      </c>
      <c r="E4" s="4" t="inlineStr">
        <is>
          <t>Сделки</t>
        </is>
      </c>
      <c r="F4" s="4" t="inlineStr">
        <is>
          <t>Выручка, ₽</t>
        </is>
      </c>
      <c r="G4" s="4" t="inlineStr">
        <is>
          <t>ДРР</t>
        </is>
      </c>
      <c r="H4" s="4" t="inlineStr">
        <is>
          <t>ROMI</t>
        </is>
      </c>
      <c r="I4" s="4" t="inlineStr">
        <is>
          <t>План расход, ₽</t>
        </is>
      </c>
      <c r="J4" s="4" t="inlineStr">
        <is>
          <t>Факт/план</t>
        </is>
      </c>
      <c r="K4" s="4" t="inlineStr">
        <is>
          <t>Динамика к пр. мес.</t>
        </is>
      </c>
    </row>
    <row r="5" ht="19" customHeight="1">
      <c r="A5" s="5" t="inlineStr">
        <is>
          <t>Директ поиск</t>
        </is>
      </c>
      <c r="B5" s="7" t="n">
        <v>74200</v>
      </c>
      <c r="C5" s="8" t="n">
        <v>188</v>
      </c>
      <c r="D5" s="10">
        <f>IF(N(C5)=0,"",B5/C5)</f>
        <v/>
      </c>
      <c r="E5" s="8" t="n">
        <v>24</v>
      </c>
      <c r="F5" s="7" t="n">
        <v>252280</v>
      </c>
      <c r="G5" s="61">
        <f>IF(N(F5)=0,"",B5/F5)</f>
        <v/>
      </c>
      <c r="H5" s="11">
        <f>IF(OR(N(F5)=0,N(B5)=0),"",(F5-B5)/B5)</f>
        <v/>
      </c>
      <c r="I5" s="7" t="n">
        <v>80000</v>
      </c>
      <c r="J5" s="62">
        <f>IF(N(I5)=0,"",B5/I5-1)</f>
        <v/>
      </c>
      <c r="K5" s="63" t="n">
        <v>0.12</v>
      </c>
    </row>
    <row r="6" ht="19" customHeight="1">
      <c r="A6" s="12" t="inlineStr">
        <is>
          <t>РСЯ</t>
        </is>
      </c>
      <c r="B6" s="14" t="n">
        <v>48900</v>
      </c>
      <c r="C6" s="15" t="n">
        <v>104</v>
      </c>
      <c r="D6" s="17">
        <f>IF(N(C6)=0,"",B6/C6)</f>
        <v/>
      </c>
      <c r="E6" s="15" t="n">
        <v>11</v>
      </c>
      <c r="F6" s="14" t="n">
        <v>122250</v>
      </c>
      <c r="G6" s="64">
        <f>IF(N(F6)=0,"",B6/F6)</f>
        <v/>
      </c>
      <c r="H6" s="18">
        <f>IF(OR(N(F6)=0,N(B6)=0),"",(F6-B6)/B6)</f>
        <v/>
      </c>
      <c r="I6" s="14" t="n">
        <v>45000</v>
      </c>
      <c r="J6" s="65">
        <f>IF(N(I6)=0,"",B6/I6-1)</f>
        <v/>
      </c>
      <c r="K6" s="66" t="n">
        <v>-0.05</v>
      </c>
    </row>
    <row r="7" ht="19" customHeight="1">
      <c r="A7" s="5" t="inlineStr">
        <is>
          <t>VK Реклама</t>
        </is>
      </c>
      <c r="B7" s="7" t="n">
        <v>33100</v>
      </c>
      <c r="C7" s="8" t="n">
        <v>59</v>
      </c>
      <c r="D7" s="10">
        <f>IF(N(C7)=0,"",B7/C7)</f>
        <v/>
      </c>
      <c r="E7" s="8" t="n">
        <v>7</v>
      </c>
      <c r="F7" s="7" t="n">
        <v>76130</v>
      </c>
      <c r="G7" s="61">
        <f>IF(N(F7)=0,"",B7/F7)</f>
        <v/>
      </c>
      <c r="H7" s="11">
        <f>IF(OR(N(F7)=0,N(B7)=0),"",(F7-B7)/B7)</f>
        <v/>
      </c>
      <c r="I7" s="7" t="n">
        <v>35000</v>
      </c>
      <c r="J7" s="62">
        <f>IF(N(I7)=0,"",B7/I7-1)</f>
        <v/>
      </c>
      <c r="K7" s="63" t="n">
        <v>0.08</v>
      </c>
    </row>
    <row r="8" ht="19" customHeight="1">
      <c r="A8" s="12" t="inlineStr">
        <is>
          <t>Посевы в Telegram</t>
        </is>
      </c>
      <c r="B8" s="14" t="n">
        <v>30000</v>
      </c>
      <c r="C8" s="15" t="n">
        <v>48</v>
      </c>
      <c r="D8" s="17">
        <f>IF(N(C8)=0,"",B8/C8)</f>
        <v/>
      </c>
      <c r="E8" s="15" t="n">
        <v>5</v>
      </c>
      <c r="F8" s="14" t="n">
        <v>58500</v>
      </c>
      <c r="G8" s="64">
        <f>IF(N(F8)=0,"",B8/F8)</f>
        <v/>
      </c>
      <c r="H8" s="18">
        <f>IF(OR(N(F8)=0,N(B8)=0),"",(F8-B8)/B8)</f>
        <v/>
      </c>
      <c r="I8" s="14" t="n">
        <v>30000</v>
      </c>
      <c r="J8" s="65">
        <f>IF(N(I8)=0,"",B8/I8-1)</f>
        <v/>
      </c>
      <c r="K8" s="66" t="n">
        <v>-0.18</v>
      </c>
    </row>
    <row r="9" ht="19" customHeight="1">
      <c r="A9" s="5" t="inlineStr">
        <is>
          <t>SEO</t>
        </is>
      </c>
      <c r="B9" s="7" t="n">
        <v>15000</v>
      </c>
      <c r="C9" s="8" t="n">
        <v>83</v>
      </c>
      <c r="D9" s="10">
        <f>IF(N(C9)=0,"",B9/C9)</f>
        <v/>
      </c>
      <c r="E9" s="8" t="n">
        <v>15</v>
      </c>
      <c r="F9" s="7" t="n">
        <v>99000</v>
      </c>
      <c r="G9" s="61">
        <f>IF(N(F9)=0,"",B9/F9)</f>
        <v/>
      </c>
      <c r="H9" s="11">
        <f>IF(OR(N(F9)=0,N(B9)=0),"",(F9-B9)/B9)</f>
        <v/>
      </c>
      <c r="I9" s="7" t="n">
        <v>15000</v>
      </c>
      <c r="J9" s="62">
        <f>IF(N(I9)=0,"",B9/I9-1)</f>
        <v/>
      </c>
      <c r="K9" s="63" t="n">
        <v>0.35</v>
      </c>
    </row>
    <row r="10" ht="19" customHeight="1">
      <c r="A10" s="19" t="n"/>
      <c r="B10" s="21" t="n"/>
      <c r="C10" s="22" t="n"/>
      <c r="D10" s="17">
        <f>IF(N(C10)=0,"",B10/C10)</f>
        <v/>
      </c>
      <c r="E10" s="22" t="n"/>
      <c r="F10" s="21" t="n"/>
      <c r="G10" s="64">
        <f>IF(N(F10)=0,"",B10/F10)</f>
        <v/>
      </c>
      <c r="H10" s="18">
        <f>IF(OR(N(F10)=0,N(B10)=0),"",(F10-B10)/B10)</f>
        <v/>
      </c>
      <c r="I10" s="21" t="n"/>
      <c r="J10" s="65">
        <f>IF(N(I10)=0,"",B10/I10-1)</f>
        <v/>
      </c>
      <c r="K10" s="67" t="n"/>
    </row>
    <row r="11" ht="19" customHeight="1">
      <c r="A11" s="24" t="n"/>
      <c r="B11" s="26" t="n"/>
      <c r="C11" s="27" t="n"/>
      <c r="D11" s="10">
        <f>IF(N(C11)=0,"",B11/C11)</f>
        <v/>
      </c>
      <c r="E11" s="27" t="n"/>
      <c r="F11" s="26" t="n"/>
      <c r="G11" s="61">
        <f>IF(N(F11)=0,"",B11/F11)</f>
        <v/>
      </c>
      <c r="H11" s="11">
        <f>IF(OR(N(F11)=0,N(B11)=0),"",(F11-B11)/B11)</f>
        <v/>
      </c>
      <c r="I11" s="26" t="n"/>
      <c r="J11" s="62">
        <f>IF(N(I11)=0,"",B11/I11-1)</f>
        <v/>
      </c>
      <c r="K11" s="68" t="n"/>
    </row>
    <row r="12" ht="19" customHeight="1">
      <c r="A12" s="19" t="n"/>
      <c r="B12" s="21" t="n"/>
      <c r="C12" s="22" t="n"/>
      <c r="D12" s="17">
        <f>IF(N(C12)=0,"",B12/C12)</f>
        <v/>
      </c>
      <c r="E12" s="22" t="n"/>
      <c r="F12" s="21" t="n"/>
      <c r="G12" s="64">
        <f>IF(N(F12)=0,"",B12/F12)</f>
        <v/>
      </c>
      <c r="H12" s="18">
        <f>IF(OR(N(F12)=0,N(B12)=0),"",(F12-B12)/B12)</f>
        <v/>
      </c>
      <c r="I12" s="21" t="n"/>
      <c r="J12" s="65">
        <f>IF(N(I12)=0,"",B12/I12-1)</f>
        <v/>
      </c>
      <c r="K12" s="67" t="n"/>
    </row>
    <row r="13" ht="19" customHeight="1">
      <c r="A13" s="24" t="n"/>
      <c r="B13" s="26" t="n"/>
      <c r="C13" s="27" t="n"/>
      <c r="D13" s="10">
        <f>IF(N(C13)=0,"",B13/C13)</f>
        <v/>
      </c>
      <c r="E13" s="27" t="n"/>
      <c r="F13" s="26" t="n"/>
      <c r="G13" s="61">
        <f>IF(N(F13)=0,"",B13/F13)</f>
        <v/>
      </c>
      <c r="H13" s="11">
        <f>IF(OR(N(F13)=0,N(B13)=0),"",(F13-B13)/B13)</f>
        <v/>
      </c>
      <c r="I13" s="26" t="n"/>
      <c r="J13" s="62">
        <f>IF(N(I13)=0,"",B13/I13-1)</f>
        <v/>
      </c>
      <c r="K13" s="68" t="n"/>
    </row>
    <row r="14" ht="19" customHeight="1">
      <c r="A14" s="19" t="n"/>
      <c r="B14" s="21" t="n"/>
      <c r="C14" s="22" t="n"/>
      <c r="D14" s="17">
        <f>IF(N(C14)=0,"",B14/C14)</f>
        <v/>
      </c>
      <c r="E14" s="22" t="n"/>
      <c r="F14" s="21" t="n"/>
      <c r="G14" s="64">
        <f>IF(N(F14)=0,"",B14/F14)</f>
        <v/>
      </c>
      <c r="H14" s="18">
        <f>IF(OR(N(F14)=0,N(B14)=0),"",(F14-B14)/B14)</f>
        <v/>
      </c>
      <c r="I14" s="21" t="n"/>
      <c r="J14" s="65">
        <f>IF(N(I14)=0,"",B14/I14-1)</f>
        <v/>
      </c>
      <c r="K14" s="67" t="n"/>
    </row>
    <row r="15" ht="19" customHeight="1">
      <c r="A15" s="24" t="n"/>
      <c r="B15" s="26" t="n"/>
      <c r="C15" s="27" t="n"/>
      <c r="D15" s="10">
        <f>IF(N(C15)=0,"",B15/C15)</f>
        <v/>
      </c>
      <c r="E15" s="27" t="n"/>
      <c r="F15" s="26" t="n"/>
      <c r="G15" s="61">
        <f>IF(N(F15)=0,"",B15/F15)</f>
        <v/>
      </c>
      <c r="H15" s="11">
        <f>IF(OR(N(F15)=0,N(B15)=0),"",(F15-B15)/B15)</f>
        <v/>
      </c>
      <c r="I15" s="26" t="n"/>
      <c r="J15" s="62">
        <f>IF(N(I15)=0,"",B15/I15-1)</f>
        <v/>
      </c>
      <c r="K15" s="68" t="n"/>
    </row>
    <row r="16" ht="21" customHeight="1">
      <c r="A16" s="29" t="inlineStr">
        <is>
          <t>Итого</t>
        </is>
      </c>
      <c r="B16" s="31">
        <f>SUM(B5:B15)</f>
        <v/>
      </c>
      <c r="C16" s="32">
        <f>SUM(C5:C15)</f>
        <v/>
      </c>
      <c r="D16" s="31">
        <f>IF(N(C16)=0,"",B16/C16)</f>
        <v/>
      </c>
      <c r="E16" s="32">
        <f>SUM(E5:E15)</f>
        <v/>
      </c>
      <c r="F16" s="31">
        <f>SUM(F5:F15)</f>
        <v/>
      </c>
      <c r="G16" s="69">
        <f>IF(N(F16)=0,"",B16/F16)</f>
        <v/>
      </c>
      <c r="H16" s="34">
        <f>IF(N(B16)=0,"",(F16-B16)/B16)</f>
        <v/>
      </c>
      <c r="I16" s="31">
        <f>SUM(I5:I15)</f>
        <v/>
      </c>
      <c r="J16" s="70">
        <f>IF(N(I16)=0,"",B16/I16-1)</f>
        <v/>
      </c>
      <c r="K16" s="30" t="n"/>
    </row>
    <row r="18" ht="30" customHeight="1">
      <c r="A18" s="35" t="inlineStr">
        <is>
          <t>Данные тяните выгрузками: расход — из кабинетов, лиды и визиты — из Метрики, сделки — из CRM. Серые колонки (CPL, ДРР, ROMI, факт/план) — формулы. Красный ROMI &lt; 100% — канал в минусе.</t>
        </is>
      </c>
    </row>
    <row r="19" ht="20" customHeight="1">
      <c r="A19" s="36" t="inlineStr">
        <is>
          <t>→ Разобрать выгрузку и найти аномалии за минуту через ChatGPT</t>
        </is>
      </c>
    </row>
  </sheetData>
  <mergeCells count="4">
    <mergeCell ref="A2:K2"/>
    <mergeCell ref="A19:K19"/>
    <mergeCell ref="A1:K1"/>
    <mergeCell ref="A18:K18"/>
  </mergeCells>
  <conditionalFormatting sqref="H5:H15">
    <cfRule type="cellIs" priority="1" operator="lessThan" dxfId="0">
      <formula>1</formula>
    </cfRule>
    <cfRule type="cellIs" priority="2" operator="greaterThanOrEqual" dxfId="1">
      <formula>3</formula>
    </cfRule>
  </conditionalFormatting>
  <hyperlinks>
    <hyperlink xmlns:r="http://schemas.openxmlformats.org/officeDocument/2006/relationships" ref="A2" r:id="rId1"/>
    <hyperlink xmlns:r="http://schemas.openxmlformats.org/officeDocument/2006/relationships" ref="A19" r:id="rId2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2" customWidth="1" min="2" max="2"/>
    <col width="11" customWidth="1" min="3" max="3"/>
    <col width="15" customWidth="1" min="4" max="4"/>
    <col width="13" customWidth="1" min="5" max="5"/>
    <col width="15" customWidth="1" min="6" max="6"/>
    <col width="46" customWidth="1" min="7" max="7"/>
    <col width="13" customWidth="1" min="8" max="8"/>
    <col width="11" customWidth="1" min="9" max="9"/>
    <col width="20" customWidth="1" min="10" max="10"/>
  </cols>
  <sheetData>
    <row r="1" ht="30" customHeight="1">
      <c r="A1" s="1" t="inlineStr">
        <is>
          <t>UTM-метки — компоновщик и реестр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 ht="18" customHeight="1">
      <c r="A2" s="3" t="inlineStr">
        <is>
          <t>Никита Вихров · SEO-специалист · pawetta.com  ·  ссылка собирается сама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</row>
    <row r="4" ht="30" customHeight="1">
      <c r="A4" s="4" t="inlineStr">
        <is>
          <t>Базовый URL</t>
        </is>
      </c>
      <c r="B4" s="4" t="inlineStr">
        <is>
          <t>utm_source</t>
        </is>
      </c>
      <c r="C4" s="4" t="inlineStr">
        <is>
          <t>utm_medium</t>
        </is>
      </c>
      <c r="D4" s="4" t="inlineStr">
        <is>
          <t>utm_campaign</t>
        </is>
      </c>
      <c r="E4" s="4" t="inlineStr">
        <is>
          <t>utm_content</t>
        </is>
      </c>
      <c r="F4" s="4" t="inlineStr">
        <is>
          <t>utm_term</t>
        </is>
      </c>
      <c r="G4" s="4" t="inlineStr">
        <is>
          <t>Готовая ссылка</t>
        </is>
      </c>
      <c r="H4" s="4" t="inlineStr">
        <is>
          <t>Канал</t>
        </is>
      </c>
      <c r="I4" s="4" t="inlineStr">
        <is>
          <t>Дата</t>
        </is>
      </c>
      <c r="J4" s="4" t="inlineStr">
        <is>
          <t>Комментарий</t>
        </is>
      </c>
    </row>
    <row r="5" ht="19" customHeight="1">
      <c r="A5" s="5" t="inlineStr">
        <is>
          <t>https://pawetta.com/uslugi</t>
        </is>
      </c>
      <c r="B5" s="6" t="inlineStr">
        <is>
          <t>yandex</t>
        </is>
      </c>
      <c r="C5" s="6" t="inlineStr">
        <is>
          <t>cpc</t>
        </is>
      </c>
      <c r="D5" s="6" t="inlineStr">
        <is>
          <t>seo_july</t>
        </is>
      </c>
      <c r="E5" s="6" t="inlineStr">
        <is>
          <t>search_top</t>
        </is>
      </c>
      <c r="F5" s="6" t="inlineStr">
        <is>
          <t>seo_pod_klyuch</t>
        </is>
      </c>
      <c r="G5" s="71">
        <f>IF(A5="","",A5&amp;"?utm_source="&amp;B5&amp;"&amp;utm_medium="&amp;C5&amp;"&amp;utm_campaign="&amp;D5&amp;IF(E5="","","&amp;utm_content="&amp;E5)&amp;IF(F5="","","&amp;utm_term="&amp;F5))</f>
        <v/>
      </c>
      <c r="H5" s="6" t="inlineStr">
        <is>
          <t>Директ</t>
        </is>
      </c>
      <c r="I5" s="50" t="n">
        <v>46217</v>
      </c>
      <c r="J5" s="5" t="inlineStr">
        <is>
          <t>Поиск, брендовые</t>
        </is>
      </c>
    </row>
    <row r="6" ht="19" customHeight="1">
      <c r="A6" s="12" t="inlineStr">
        <is>
          <t>https://pawetta.com/cases/</t>
        </is>
      </c>
      <c r="B6" s="13" t="inlineStr">
        <is>
          <t>telegram</t>
        </is>
      </c>
      <c r="C6" s="13" t="inlineStr">
        <is>
          <t>social</t>
        </is>
      </c>
      <c r="D6" s="13" t="inlineStr">
        <is>
          <t>post_tablicy</t>
        </is>
      </c>
      <c r="E6" s="13" t="inlineStr"/>
      <c r="F6" s="13" t="inlineStr"/>
      <c r="G6" s="72">
        <f>IF(A6="","",A6&amp;"?utm_source="&amp;B6&amp;"&amp;utm_medium="&amp;C6&amp;"&amp;utm_campaign="&amp;D6&amp;IF(E6="","","&amp;utm_content="&amp;E6)&amp;IF(F6="","","&amp;utm_term="&amp;F6))</f>
        <v/>
      </c>
      <c r="H6" s="13" t="inlineStr">
        <is>
          <t>Telegram</t>
        </is>
      </c>
      <c r="I6" s="54" t="n">
        <v>46217</v>
      </c>
      <c r="J6" s="12" t="inlineStr">
        <is>
          <t>Посев про шаблоны</t>
        </is>
      </c>
    </row>
    <row r="7" ht="19" customHeight="1">
      <c r="A7" s="5" t="inlineStr">
        <is>
          <t>https://pawetta.com/brief</t>
        </is>
      </c>
      <c r="B7" s="6" t="inlineStr">
        <is>
          <t>vk</t>
        </is>
      </c>
      <c r="C7" s="6" t="inlineStr">
        <is>
          <t>cpc</t>
        </is>
      </c>
      <c r="D7" s="6" t="inlineStr">
        <is>
          <t>retarget</t>
        </is>
      </c>
      <c r="E7" s="6" t="inlineStr">
        <is>
          <t>banner_1</t>
        </is>
      </c>
      <c r="F7" s="6" t="inlineStr"/>
      <c r="G7" s="71">
        <f>IF(A7="","",A7&amp;"?utm_source="&amp;B7&amp;"&amp;utm_medium="&amp;C7&amp;"&amp;utm_campaign="&amp;D7&amp;IF(E7="","","&amp;utm_content="&amp;E7)&amp;IF(F7="","","&amp;utm_term="&amp;F7))</f>
        <v/>
      </c>
      <c r="H7" s="6" t="inlineStr">
        <is>
          <t>VK Реклама</t>
        </is>
      </c>
      <c r="I7" s="50" t="n">
        <v>46218</v>
      </c>
      <c r="J7" s="5" t="inlineStr">
        <is>
          <t>Ретаргет на бриф</t>
        </is>
      </c>
    </row>
    <row r="8" ht="19" customHeight="1">
      <c r="A8" s="23" t="n"/>
      <c r="B8" s="20" t="n"/>
      <c r="C8" s="20" t="n"/>
      <c r="D8" s="20" t="n"/>
      <c r="E8" s="20" t="n"/>
      <c r="F8" s="20" t="n"/>
      <c r="G8" s="72">
        <f>IF(A8="","",A8&amp;"?utm_source="&amp;B8&amp;"&amp;utm_medium="&amp;C8&amp;"&amp;utm_campaign="&amp;D8&amp;IF(E8="","","&amp;utm_content="&amp;E8)&amp;IF(F8="","","&amp;utm_term="&amp;F8))</f>
        <v/>
      </c>
      <c r="H8" s="20" t="n"/>
      <c r="I8" s="55" t="n"/>
      <c r="J8" s="23" t="n"/>
    </row>
    <row r="9" ht="19" customHeight="1">
      <c r="A9" s="28" t="n"/>
      <c r="B9" s="25" t="n"/>
      <c r="C9" s="25" t="n"/>
      <c r="D9" s="25" t="n"/>
      <c r="E9" s="25" t="n"/>
      <c r="F9" s="25" t="n"/>
      <c r="G9" s="71">
        <f>IF(A9="","",A9&amp;"?utm_source="&amp;B9&amp;"&amp;utm_medium="&amp;C9&amp;"&amp;utm_campaign="&amp;D9&amp;IF(E9="","","&amp;utm_content="&amp;E9)&amp;IF(F9="","","&amp;utm_term="&amp;F9))</f>
        <v/>
      </c>
      <c r="H9" s="25" t="n"/>
      <c r="I9" s="51" t="n"/>
      <c r="J9" s="28" t="n"/>
    </row>
    <row r="10" ht="19" customHeight="1">
      <c r="A10" s="23" t="n"/>
      <c r="B10" s="20" t="n"/>
      <c r="C10" s="20" t="n"/>
      <c r="D10" s="20" t="n"/>
      <c r="E10" s="20" t="n"/>
      <c r="F10" s="20" t="n"/>
      <c r="G10" s="72">
        <f>IF(A10="","",A10&amp;"?utm_source="&amp;B10&amp;"&amp;utm_medium="&amp;C10&amp;"&amp;utm_campaign="&amp;D10&amp;IF(E10="","","&amp;utm_content="&amp;E10)&amp;IF(F10="","","&amp;utm_term="&amp;F10))</f>
        <v/>
      </c>
      <c r="H10" s="20" t="n"/>
      <c r="I10" s="55" t="n"/>
      <c r="J10" s="23" t="n"/>
    </row>
    <row r="11" ht="19" customHeight="1">
      <c r="A11" s="28" t="n"/>
      <c r="B11" s="25" t="n"/>
      <c r="C11" s="25" t="n"/>
      <c r="D11" s="25" t="n"/>
      <c r="E11" s="25" t="n"/>
      <c r="F11" s="25" t="n"/>
      <c r="G11" s="71">
        <f>IF(A11="","",A11&amp;"?utm_source="&amp;B11&amp;"&amp;utm_medium="&amp;C11&amp;"&amp;utm_campaign="&amp;D11&amp;IF(E11="","","&amp;utm_content="&amp;E11)&amp;IF(F11="","","&amp;utm_term="&amp;F11))</f>
        <v/>
      </c>
      <c r="H11" s="25" t="n"/>
      <c r="I11" s="51" t="n"/>
      <c r="J11" s="28" t="n"/>
    </row>
    <row r="12" ht="19" customHeight="1">
      <c r="A12" s="23" t="n"/>
      <c r="B12" s="20" t="n"/>
      <c r="C12" s="20" t="n"/>
      <c r="D12" s="20" t="n"/>
      <c r="E12" s="20" t="n"/>
      <c r="F12" s="20" t="n"/>
      <c r="G12" s="72">
        <f>IF(A12="","",A12&amp;"?utm_source="&amp;B12&amp;"&amp;utm_medium="&amp;C12&amp;"&amp;utm_campaign="&amp;D12&amp;IF(E12="","","&amp;utm_content="&amp;E12)&amp;IF(F12="","","&amp;utm_term="&amp;F12))</f>
        <v/>
      </c>
      <c r="H12" s="20" t="n"/>
      <c r="I12" s="55" t="n"/>
      <c r="J12" s="23" t="n"/>
    </row>
    <row r="13" ht="19" customHeight="1">
      <c r="A13" s="28" t="n"/>
      <c r="B13" s="25" t="n"/>
      <c r="C13" s="25" t="n"/>
      <c r="D13" s="25" t="n"/>
      <c r="E13" s="25" t="n"/>
      <c r="F13" s="25" t="n"/>
      <c r="G13" s="71">
        <f>IF(A13="","",A13&amp;"?utm_source="&amp;B13&amp;"&amp;utm_medium="&amp;C13&amp;"&amp;utm_campaign="&amp;D13&amp;IF(E13="","","&amp;utm_content="&amp;E13)&amp;IF(F13="","","&amp;utm_term="&amp;F13))</f>
        <v/>
      </c>
      <c r="H13" s="25" t="n"/>
      <c r="I13" s="51" t="n"/>
      <c r="J13" s="28" t="n"/>
    </row>
    <row r="14" ht="19" customHeight="1">
      <c r="A14" s="23" t="n"/>
      <c r="B14" s="20" t="n"/>
      <c r="C14" s="20" t="n"/>
      <c r="D14" s="20" t="n"/>
      <c r="E14" s="20" t="n"/>
      <c r="F14" s="20" t="n"/>
      <c r="G14" s="72">
        <f>IF(A14="","",A14&amp;"?utm_source="&amp;B14&amp;"&amp;utm_medium="&amp;C14&amp;"&amp;utm_campaign="&amp;D14&amp;IF(E14="","","&amp;utm_content="&amp;E14)&amp;IF(F14="","","&amp;utm_term="&amp;F14))</f>
        <v/>
      </c>
      <c r="H14" s="20" t="n"/>
      <c r="I14" s="55" t="n"/>
      <c r="J14" s="23" t="n"/>
    </row>
    <row r="15" ht="19" customHeight="1">
      <c r="A15" s="28" t="n"/>
      <c r="B15" s="25" t="n"/>
      <c r="C15" s="25" t="n"/>
      <c r="D15" s="25" t="n"/>
      <c r="E15" s="25" t="n"/>
      <c r="F15" s="25" t="n"/>
      <c r="G15" s="71">
        <f>IF(A15="","",A15&amp;"?utm_source="&amp;B15&amp;"&amp;utm_medium="&amp;C15&amp;"&amp;utm_campaign="&amp;D15&amp;IF(E15="","","&amp;utm_content="&amp;E15)&amp;IF(F15="","","&amp;utm_term="&amp;F15))</f>
        <v/>
      </c>
      <c r="H15" s="25" t="n"/>
      <c r="I15" s="51" t="n"/>
      <c r="J15" s="28" t="n"/>
    </row>
    <row r="16" ht="19" customHeight="1">
      <c r="A16" s="23" t="n"/>
      <c r="B16" s="20" t="n"/>
      <c r="C16" s="20" t="n"/>
      <c r="D16" s="20" t="n"/>
      <c r="E16" s="20" t="n"/>
      <c r="F16" s="20" t="n"/>
      <c r="G16" s="72">
        <f>IF(A16="","",A16&amp;"?utm_source="&amp;B16&amp;"&amp;utm_medium="&amp;C16&amp;"&amp;utm_campaign="&amp;D16&amp;IF(E16="","","&amp;utm_content="&amp;E16)&amp;IF(F16="","","&amp;utm_term="&amp;F16))</f>
        <v/>
      </c>
      <c r="H16" s="20" t="n"/>
      <c r="I16" s="55" t="n"/>
      <c r="J16" s="23" t="n"/>
    </row>
    <row r="17" ht="19" customHeight="1">
      <c r="A17" s="28" t="n"/>
      <c r="B17" s="25" t="n"/>
      <c r="C17" s="25" t="n"/>
      <c r="D17" s="25" t="n"/>
      <c r="E17" s="25" t="n"/>
      <c r="F17" s="25" t="n"/>
      <c r="G17" s="71">
        <f>IF(A17="","",A17&amp;"?utm_source="&amp;B17&amp;"&amp;utm_medium="&amp;C17&amp;"&amp;utm_campaign="&amp;D17&amp;IF(E17="","","&amp;utm_content="&amp;E17)&amp;IF(F17="","","&amp;utm_term="&amp;F17))</f>
        <v/>
      </c>
      <c r="H17" s="25" t="n"/>
      <c r="I17" s="51" t="n"/>
      <c r="J17" s="28" t="n"/>
    </row>
    <row r="18" ht="19" customHeight="1">
      <c r="A18" s="23" t="n"/>
      <c r="B18" s="20" t="n"/>
      <c r="C18" s="20" t="n"/>
      <c r="D18" s="20" t="n"/>
      <c r="E18" s="20" t="n"/>
      <c r="F18" s="20" t="n"/>
      <c r="G18" s="72">
        <f>IF(A18="","",A18&amp;"?utm_source="&amp;B18&amp;"&amp;utm_medium="&amp;C18&amp;"&amp;utm_campaign="&amp;D18&amp;IF(E18="","","&amp;utm_content="&amp;E18)&amp;IF(F18="","","&amp;utm_term="&amp;F18))</f>
        <v/>
      </c>
      <c r="H18" s="20" t="n"/>
      <c r="I18" s="55" t="n"/>
      <c r="J18" s="23" t="n"/>
    </row>
    <row r="19" ht="19" customHeight="1">
      <c r="A19" s="28" t="n"/>
      <c r="B19" s="25" t="n"/>
      <c r="C19" s="25" t="n"/>
      <c r="D19" s="25" t="n"/>
      <c r="E19" s="25" t="n"/>
      <c r="F19" s="25" t="n"/>
      <c r="G19" s="71">
        <f>IF(A19="","",A19&amp;"?utm_source="&amp;B19&amp;"&amp;utm_medium="&amp;C19&amp;"&amp;utm_campaign="&amp;D19&amp;IF(E19="","","&amp;utm_content="&amp;E19)&amp;IF(F19="","","&amp;utm_term="&amp;F19))</f>
        <v/>
      </c>
      <c r="H19" s="25" t="n"/>
      <c r="I19" s="51" t="n"/>
      <c r="J19" s="28" t="n"/>
    </row>
    <row r="21" ht="30" customHeight="1">
      <c r="A21" s="35" t="inlineStr">
        <is>
          <t>Заполняете source / medium / campaign — колонка «Готовая ссылка» собирает URL с меткой сама. Копируйте её в объявление или пост. Держите единый реестр, чтобы метки не расходились по написанию.</t>
        </is>
      </c>
    </row>
    <row r="22" ht="20" customHeight="1">
      <c r="A22" s="36" t="inlineStr">
        <is>
          <t>→ Бесплатные инструменты маркетолога</t>
        </is>
      </c>
    </row>
  </sheetData>
  <mergeCells count="4">
    <mergeCell ref="A22:J22"/>
    <mergeCell ref="A1:J1"/>
    <mergeCell ref="A21:J21"/>
    <mergeCell ref="A2:J2"/>
  </mergeCells>
  <dataValidations count="2">
    <dataValidation sqref="B5:B19" showDropDown="0" showInputMessage="0" showErrorMessage="0" allowBlank="1" type="list">
      <formula1>"yandex,google,vk,telegram,email,instagram,direct,site"</formula1>
    </dataValidation>
    <dataValidation sqref="C5:C19" showDropDown="0" showInputMessage="0" showErrorMessage="0" allowBlank="1" type="list">
      <formula1>"cpc,cpm,social,email,banner,organic,referral,qr,post"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2" r:id="rId2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16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8.5" customWidth="1" min="2" max="2"/>
    <col width="8.5" customWidth="1" min="3" max="3"/>
    <col width="8.5" customWidth="1" min="4" max="4"/>
    <col width="8.5" customWidth="1" min="5" max="5"/>
    <col width="8.5" customWidth="1" min="6" max="6"/>
    <col width="8.5" customWidth="1" min="7" max="7"/>
    <col width="8.5" customWidth="1" min="8" max="8"/>
    <col width="8.5" customWidth="1" min="9" max="9"/>
    <col width="8.5" customWidth="1" min="10" max="10"/>
    <col width="8.5" customWidth="1" min="11" max="11"/>
    <col width="8.5" customWidth="1" min="12" max="12"/>
    <col width="8.5" customWidth="1" min="13" max="13"/>
    <col width="14" customWidth="1" min="14" max="14"/>
    <col width="8" customWidth="1" min="15" max="15"/>
  </cols>
  <sheetData>
    <row r="1" ht="30" customHeight="1">
      <c r="A1" s="1" t="inlineStr">
        <is>
          <t>Годовой бюджет маркетинга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 ht="18" customHeight="1">
      <c r="A2" s="3" t="inlineStr">
        <is>
          <t>Никита Вихров · SEO-специалист · pawetta.com  ·  каналы × 12 месяцев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</row>
    <row r="4" ht="34" customHeight="1">
      <c r="A4" s="4" t="inlineStr">
        <is>
          <t>Канал</t>
        </is>
      </c>
      <c r="B4" s="4" t="inlineStr">
        <is>
          <t>Янв</t>
        </is>
      </c>
      <c r="C4" s="4" t="inlineStr">
        <is>
          <t>Фев</t>
        </is>
      </c>
      <c r="D4" s="4" t="inlineStr">
        <is>
          <t>Мар</t>
        </is>
      </c>
      <c r="E4" s="4" t="inlineStr">
        <is>
          <t>Апр</t>
        </is>
      </c>
      <c r="F4" s="4" t="inlineStr">
        <is>
          <t>Май</t>
        </is>
      </c>
      <c r="G4" s="4" t="inlineStr">
        <is>
          <t>Июн</t>
        </is>
      </c>
      <c r="H4" s="4" t="inlineStr">
        <is>
          <t>Июл</t>
        </is>
      </c>
      <c r="I4" s="4" t="inlineStr">
        <is>
          <t>Авг</t>
        </is>
      </c>
      <c r="J4" s="4" t="inlineStr">
        <is>
          <t>Сен</t>
        </is>
      </c>
      <c r="K4" s="4" t="inlineStr">
        <is>
          <t>Окт</t>
        </is>
      </c>
      <c r="L4" s="4" t="inlineStr">
        <is>
          <t>Ноя</t>
        </is>
      </c>
      <c r="M4" s="4" t="inlineStr">
        <is>
          <t>Дек</t>
        </is>
      </c>
      <c r="N4" s="4" t="inlineStr">
        <is>
          <t>Итого, ₽</t>
        </is>
      </c>
      <c r="O4" s="4" t="inlineStr">
        <is>
          <t>Доля</t>
        </is>
      </c>
    </row>
    <row r="5" ht="19" customHeight="1">
      <c r="A5" s="24" t="inlineStr">
        <is>
          <t>Яндекс Директ</t>
        </is>
      </c>
      <c r="B5" s="8" t="n">
        <v>72000</v>
      </c>
      <c r="C5" s="8" t="n">
        <v>76000</v>
      </c>
      <c r="D5" s="8" t="n">
        <v>80000</v>
      </c>
      <c r="E5" s="8" t="n">
        <v>84000</v>
      </c>
      <c r="F5" s="8" t="n">
        <v>80000</v>
      </c>
      <c r="G5" s="8" t="n">
        <v>68000</v>
      </c>
      <c r="H5" s="8" t="n">
        <v>64000</v>
      </c>
      <c r="I5" s="8" t="n">
        <v>68000</v>
      </c>
      <c r="J5" s="8" t="n">
        <v>84000</v>
      </c>
      <c r="K5" s="8" t="n">
        <v>92000</v>
      </c>
      <c r="L5" s="8" t="n">
        <v>100000</v>
      </c>
      <c r="M5" s="8" t="n">
        <v>88000</v>
      </c>
      <c r="N5" s="47">
        <f>SUM(B5:M5)</f>
        <v/>
      </c>
      <c r="O5" s="73">
        <f>IF($N$13=0,"",N5/$N$13)</f>
        <v/>
      </c>
    </row>
    <row r="6" ht="19" customHeight="1">
      <c r="A6" s="19" t="inlineStr">
        <is>
          <t>РСЯ</t>
        </is>
      </c>
      <c r="B6" s="15" t="n">
        <v>40500</v>
      </c>
      <c r="C6" s="15" t="n">
        <v>42800</v>
      </c>
      <c r="D6" s="15" t="n">
        <v>45000</v>
      </c>
      <c r="E6" s="15" t="n">
        <v>47200</v>
      </c>
      <c r="F6" s="15" t="n">
        <v>45000</v>
      </c>
      <c r="G6" s="15" t="n">
        <v>38200</v>
      </c>
      <c r="H6" s="15" t="n">
        <v>36000</v>
      </c>
      <c r="I6" s="15" t="n">
        <v>38200</v>
      </c>
      <c r="J6" s="15" t="n">
        <v>47200</v>
      </c>
      <c r="K6" s="15" t="n">
        <v>51700</v>
      </c>
      <c r="L6" s="15" t="n">
        <v>56200</v>
      </c>
      <c r="M6" s="15" t="n">
        <v>49500</v>
      </c>
      <c r="N6" s="74">
        <f>SUM(B6:M6)</f>
        <v/>
      </c>
      <c r="O6" s="75">
        <f>IF($N$13=0,"",N6/$N$13)</f>
        <v/>
      </c>
    </row>
    <row r="7" ht="19" customHeight="1">
      <c r="A7" s="24" t="inlineStr">
        <is>
          <t>VK Реклама</t>
        </is>
      </c>
      <c r="B7" s="8" t="n">
        <v>31500</v>
      </c>
      <c r="C7" s="8" t="n">
        <v>33200</v>
      </c>
      <c r="D7" s="8" t="n">
        <v>35000</v>
      </c>
      <c r="E7" s="8" t="n">
        <v>36800</v>
      </c>
      <c r="F7" s="8" t="n">
        <v>35000</v>
      </c>
      <c r="G7" s="8" t="n">
        <v>29800</v>
      </c>
      <c r="H7" s="8" t="n">
        <v>28000</v>
      </c>
      <c r="I7" s="8" t="n">
        <v>29800</v>
      </c>
      <c r="J7" s="8" t="n">
        <v>36800</v>
      </c>
      <c r="K7" s="8" t="n">
        <v>40200</v>
      </c>
      <c r="L7" s="8" t="n">
        <v>43800</v>
      </c>
      <c r="M7" s="8" t="n">
        <v>38500</v>
      </c>
      <c r="N7" s="47">
        <f>SUM(B7:M7)</f>
        <v/>
      </c>
      <c r="O7" s="73">
        <f>IF($N$13=0,"",N7/$N$13)</f>
        <v/>
      </c>
    </row>
    <row r="8" ht="19" customHeight="1">
      <c r="A8" s="19" t="inlineStr">
        <is>
          <t>Telegram</t>
        </is>
      </c>
      <c r="B8" s="15" t="n">
        <v>27000</v>
      </c>
      <c r="C8" s="15" t="n">
        <v>28500</v>
      </c>
      <c r="D8" s="15" t="n">
        <v>30000</v>
      </c>
      <c r="E8" s="15" t="n">
        <v>31500</v>
      </c>
      <c r="F8" s="15" t="n">
        <v>30000</v>
      </c>
      <c r="G8" s="15" t="n">
        <v>25500</v>
      </c>
      <c r="H8" s="15" t="n">
        <v>24000</v>
      </c>
      <c r="I8" s="15" t="n">
        <v>25500</v>
      </c>
      <c r="J8" s="15" t="n">
        <v>31500</v>
      </c>
      <c r="K8" s="15" t="n">
        <v>34500</v>
      </c>
      <c r="L8" s="15" t="n">
        <v>37500</v>
      </c>
      <c r="M8" s="15" t="n">
        <v>33000</v>
      </c>
      <c r="N8" s="74">
        <f>SUM(B8:M8)</f>
        <v/>
      </c>
      <c r="O8" s="75">
        <f>IF($N$13=0,"",N8/$N$13)</f>
        <v/>
      </c>
    </row>
    <row r="9" ht="19" customHeight="1">
      <c r="A9" s="24" t="inlineStr">
        <is>
          <t>SEO</t>
        </is>
      </c>
      <c r="B9" s="8" t="n">
        <v>13500</v>
      </c>
      <c r="C9" s="8" t="n">
        <v>14200</v>
      </c>
      <c r="D9" s="8" t="n">
        <v>15000</v>
      </c>
      <c r="E9" s="8" t="n">
        <v>15800</v>
      </c>
      <c r="F9" s="8" t="n">
        <v>15000</v>
      </c>
      <c r="G9" s="8" t="n">
        <v>12800</v>
      </c>
      <c r="H9" s="8" t="n">
        <v>12000</v>
      </c>
      <c r="I9" s="8" t="n">
        <v>12800</v>
      </c>
      <c r="J9" s="8" t="n">
        <v>15800</v>
      </c>
      <c r="K9" s="8" t="n">
        <v>17200</v>
      </c>
      <c r="L9" s="8" t="n">
        <v>18800</v>
      </c>
      <c r="M9" s="8" t="n">
        <v>16500</v>
      </c>
      <c r="N9" s="47">
        <f>SUM(B9:M9)</f>
        <v/>
      </c>
      <c r="O9" s="73">
        <f>IF($N$13=0,"",N9/$N$13)</f>
        <v/>
      </c>
    </row>
    <row r="10" ht="19" customHeight="1">
      <c r="A10" s="19" t="inlineStr">
        <is>
          <t>Email</t>
        </is>
      </c>
      <c r="B10" s="15" t="n">
        <v>7200</v>
      </c>
      <c r="C10" s="15" t="n">
        <v>7600</v>
      </c>
      <c r="D10" s="15" t="n">
        <v>8000</v>
      </c>
      <c r="E10" s="15" t="n">
        <v>8400</v>
      </c>
      <c r="F10" s="15" t="n">
        <v>8000</v>
      </c>
      <c r="G10" s="15" t="n">
        <v>6800</v>
      </c>
      <c r="H10" s="15" t="n">
        <v>6400</v>
      </c>
      <c r="I10" s="15" t="n">
        <v>6800</v>
      </c>
      <c r="J10" s="15" t="n">
        <v>8400</v>
      </c>
      <c r="K10" s="15" t="n">
        <v>9200</v>
      </c>
      <c r="L10" s="15" t="n">
        <v>10000</v>
      </c>
      <c r="M10" s="15" t="n">
        <v>8800</v>
      </c>
      <c r="N10" s="74">
        <f>SUM(B10:M10)</f>
        <v/>
      </c>
      <c r="O10" s="75">
        <f>IF($N$13=0,"",N10/$N$13)</f>
        <v/>
      </c>
    </row>
    <row r="11" ht="19" customHeight="1">
      <c r="A11" s="24" t="inlineStr">
        <is>
          <t>Контент и PR</t>
        </is>
      </c>
      <c r="B11" s="8" t="n">
        <v>18000</v>
      </c>
      <c r="C11" s="8" t="n">
        <v>19000</v>
      </c>
      <c r="D11" s="8" t="n">
        <v>20000</v>
      </c>
      <c r="E11" s="8" t="n">
        <v>21000</v>
      </c>
      <c r="F11" s="8" t="n">
        <v>20000</v>
      </c>
      <c r="G11" s="8" t="n">
        <v>17000</v>
      </c>
      <c r="H11" s="8" t="n">
        <v>16000</v>
      </c>
      <c r="I11" s="8" t="n">
        <v>17000</v>
      </c>
      <c r="J11" s="8" t="n">
        <v>21000</v>
      </c>
      <c r="K11" s="8" t="n">
        <v>23000</v>
      </c>
      <c r="L11" s="8" t="n">
        <v>25000</v>
      </c>
      <c r="M11" s="8" t="n">
        <v>22000</v>
      </c>
      <c r="N11" s="47">
        <f>SUM(B11:M11)</f>
        <v/>
      </c>
      <c r="O11" s="73">
        <f>IF($N$13=0,"",N11/$N$13)</f>
        <v/>
      </c>
    </row>
    <row r="12" ht="19" customHeight="1">
      <c r="A12" s="19" t="inlineStr">
        <is>
          <t>Прочее</t>
        </is>
      </c>
      <c r="B12" s="15" t="n">
        <v>9000</v>
      </c>
      <c r="C12" s="15" t="n">
        <v>9500</v>
      </c>
      <c r="D12" s="15" t="n">
        <v>10000</v>
      </c>
      <c r="E12" s="15" t="n">
        <v>10500</v>
      </c>
      <c r="F12" s="15" t="n">
        <v>10000</v>
      </c>
      <c r="G12" s="15" t="n">
        <v>8500</v>
      </c>
      <c r="H12" s="15" t="n">
        <v>8000</v>
      </c>
      <c r="I12" s="15" t="n">
        <v>8500</v>
      </c>
      <c r="J12" s="15" t="n">
        <v>10500</v>
      </c>
      <c r="K12" s="15" t="n">
        <v>11500</v>
      </c>
      <c r="L12" s="15" t="n">
        <v>12500</v>
      </c>
      <c r="M12" s="15" t="n">
        <v>11000</v>
      </c>
      <c r="N12" s="74">
        <f>SUM(B12:M12)</f>
        <v/>
      </c>
      <c r="O12" s="75">
        <f>IF($N$13=0,"",N12/$N$13)</f>
        <v/>
      </c>
    </row>
    <row r="13" ht="21" customHeight="1">
      <c r="A13" s="29" t="inlineStr">
        <is>
          <t>Итого по месяцу</t>
        </is>
      </c>
      <c r="B13" s="32">
        <f>SUM(B5:B12)</f>
        <v/>
      </c>
      <c r="C13" s="32">
        <f>SUM(C5:C12)</f>
        <v/>
      </c>
      <c r="D13" s="32">
        <f>SUM(D5:D12)</f>
        <v/>
      </c>
      <c r="E13" s="32">
        <f>SUM(E5:E12)</f>
        <v/>
      </c>
      <c r="F13" s="32">
        <f>SUM(F5:F12)</f>
        <v/>
      </c>
      <c r="G13" s="32">
        <f>SUM(G5:G12)</f>
        <v/>
      </c>
      <c r="H13" s="32">
        <f>SUM(H5:H12)</f>
        <v/>
      </c>
      <c r="I13" s="32">
        <f>SUM(I5:I12)</f>
        <v/>
      </c>
      <c r="J13" s="32">
        <f>SUM(J5:J12)</f>
        <v/>
      </c>
      <c r="K13" s="32">
        <f>SUM(K5:K12)</f>
        <v/>
      </c>
      <c r="L13" s="32">
        <f>SUM(L5:L12)</f>
        <v/>
      </c>
      <c r="M13" s="32">
        <f>SUM(M5:M12)</f>
        <v/>
      </c>
      <c r="N13" s="31">
        <f>SUM(N5:N12)</f>
        <v/>
      </c>
      <c r="O13" s="34">
        <f>IF(N13=0,"",1)</f>
        <v/>
      </c>
    </row>
    <row r="15" ht="30" customHeight="1">
      <c r="A15" s="35" t="inlineStr">
        <is>
          <t>Проставьте бюджет по каналам и месяцам — «Итого» по строкам, по месяцам и доля каждого канала считаются сами. Пример заложен с летним спадом и ростом к четвёртому кварталу; замените на свой сезон.</t>
        </is>
      </c>
    </row>
    <row r="16" ht="20" customHeight="1">
      <c r="A16" s="36" t="inlineStr">
        <is>
          <t>→ Как распределять и оптимизировать рекламный бюджет</t>
        </is>
      </c>
    </row>
  </sheetData>
  <mergeCells count="4">
    <mergeCell ref="A15:O15"/>
    <mergeCell ref="A1:O1"/>
    <mergeCell ref="A16:O16"/>
    <mergeCell ref="A2:O2"/>
  </mergeCells>
  <hyperlinks>
    <hyperlink xmlns:r="http://schemas.openxmlformats.org/officeDocument/2006/relationships" ref="A2" r:id="rId1"/>
    <hyperlink xmlns:r="http://schemas.openxmlformats.org/officeDocument/2006/relationships" ref="A16" r:id="rId2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2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12" customWidth="1" min="2" max="2"/>
    <col width="11" customWidth="1" min="3" max="3"/>
    <col width="16" customWidth="1" min="4" max="4"/>
    <col width="18" customWidth="1" min="5" max="5"/>
    <col width="11" customWidth="1" min="6" max="6"/>
    <col width="22" customWidth="1" min="7" max="7"/>
    <col width="22" customWidth="1" min="8" max="8"/>
    <col width="22" customWidth="1" min="9" max="9"/>
  </cols>
  <sheetData>
    <row r="1" ht="30" customHeight="1">
      <c r="A1" s="1" t="inlineStr">
        <is>
          <t>Конкурентный анализ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8" customHeight="1">
      <c r="A2" s="3" t="inlineStr">
        <is>
          <t>Никита Вихров · SEO-специалист · pawetta.com  ·  матрица + балльная оценка</t>
        </is>
      </c>
      <c r="B2" s="2" t="n"/>
      <c r="C2" s="2" t="n"/>
      <c r="D2" s="2" t="n"/>
      <c r="E2" s="2" t="n"/>
      <c r="F2" s="2" t="n"/>
      <c r="G2" s="2" t="n"/>
      <c r="H2" s="2" t="n"/>
      <c r="I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  <c r="I3" s="2" t="n"/>
    </row>
    <row r="4" ht="22" customHeight="1">
      <c r="A4" s="37" t="inlineStr">
        <is>
          <t>КАРТА КОНКУРЕНТОВ</t>
        </is>
      </c>
    </row>
    <row r="5" ht="30" customHeight="1">
      <c r="A5" s="4" t="inlineStr">
        <is>
          <t>Конкурент</t>
        </is>
      </c>
      <c r="B5" s="4" t="inlineStr">
        <is>
          <t>Сайт</t>
        </is>
      </c>
      <c r="C5" s="4" t="inlineStr">
        <is>
          <t>Трафик/мес</t>
        </is>
      </c>
      <c r="D5" s="4" t="inlineStr">
        <is>
          <t>Осн. каналы</t>
        </is>
      </c>
      <c r="E5" s="4" t="inlineStr">
        <is>
          <t>Оффер / УТП</t>
        </is>
      </c>
      <c r="F5" s="4" t="inlineStr">
        <is>
          <t>Цены</t>
        </is>
      </c>
      <c r="G5" s="4" t="inlineStr">
        <is>
          <t>Сильные стороны</t>
        </is>
      </c>
      <c r="H5" s="4" t="inlineStr">
        <is>
          <t>Слабые стороны</t>
        </is>
      </c>
      <c r="I5" s="4" t="inlineStr">
        <is>
          <t>Что взять себе</t>
        </is>
      </c>
    </row>
    <row r="6" ht="34" customHeight="1">
      <c r="A6" s="76" t="inlineStr">
        <is>
          <t>Конкурент А</t>
        </is>
      </c>
      <c r="B6" s="77" t="inlineStr">
        <is>
          <t>site-a.ru</t>
        </is>
      </c>
      <c r="C6" s="78" t="inlineStr">
        <is>
          <t>45 000</t>
        </is>
      </c>
      <c r="D6" s="78" t="inlineStr">
        <is>
          <t>Директ, SEO</t>
        </is>
      </c>
      <c r="E6" s="77" t="inlineStr">
        <is>
          <t>«Топ за 3 месяца»</t>
        </is>
      </c>
      <c r="F6" s="78" t="inlineStr">
        <is>
          <t>от 60к/мес</t>
        </is>
      </c>
      <c r="G6" s="77" t="inlineStr">
        <is>
          <t>Много кейсов, сильный блог</t>
        </is>
      </c>
      <c r="H6" s="77" t="inlineStr">
        <is>
          <t>Шаблонные отчёты, дорого</t>
        </is>
      </c>
      <c r="I6" s="77" t="inlineStr">
        <is>
          <t>Формат кейсов на сайте</t>
        </is>
      </c>
    </row>
    <row r="7" ht="34" customHeight="1">
      <c r="A7" s="79" t="inlineStr">
        <is>
          <t>Конкурент Б</t>
        </is>
      </c>
      <c r="B7" s="80" t="inlineStr">
        <is>
          <t>site-b.ru</t>
        </is>
      </c>
      <c r="C7" s="81" t="inlineStr">
        <is>
          <t>12 000</t>
        </is>
      </c>
      <c r="D7" s="81" t="inlineStr">
        <is>
          <t>Таргет VK, посевы</t>
        </is>
      </c>
      <c r="E7" s="80" t="inlineStr">
        <is>
          <t>Гарантия результата</t>
        </is>
      </c>
      <c r="F7" s="81" t="inlineStr">
        <is>
          <t>от 35к/мес</t>
        </is>
      </c>
      <c r="G7" s="80" t="inlineStr">
        <is>
          <t>Активные соцсети</t>
        </is>
      </c>
      <c r="H7" s="80" t="inlineStr">
        <is>
          <t>Слабое SEO, мало кейсов</t>
        </is>
      </c>
      <c r="I7" s="80" t="inlineStr">
        <is>
          <t>Работа с отзывами</t>
        </is>
      </c>
    </row>
    <row r="8" ht="34" customHeight="1">
      <c r="A8" s="76" t="inlineStr">
        <is>
          <t>Конкурент В</t>
        </is>
      </c>
      <c r="B8" s="77" t="inlineStr">
        <is>
          <t>site-c.ru</t>
        </is>
      </c>
      <c r="C8" s="78" t="inlineStr">
        <is>
          <t>80 000</t>
        </is>
      </c>
      <c r="D8" s="78" t="inlineStr">
        <is>
          <t>SEO, контент</t>
        </is>
      </c>
      <c r="E8" s="77" t="inlineStr">
        <is>
          <t>Экспертный контент</t>
        </is>
      </c>
      <c r="F8" s="78" t="inlineStr">
        <is>
          <t>от 90к/мес</t>
        </is>
      </c>
      <c r="G8" s="77" t="inlineStr">
        <is>
          <t>Топ по частотке, PR</t>
        </is>
      </c>
      <c r="H8" s="77" t="inlineStr">
        <is>
          <t>Долгий онбординг</t>
        </is>
      </c>
      <c r="I8" s="77" t="inlineStr">
        <is>
          <t>Глубина статей под запросы</t>
        </is>
      </c>
    </row>
    <row r="9" ht="34" customHeight="1">
      <c r="A9" s="19" t="n"/>
      <c r="B9" s="82" t="n"/>
      <c r="C9" s="83" t="n"/>
      <c r="D9" s="83" t="n"/>
      <c r="E9" s="82" t="n"/>
      <c r="F9" s="83" t="n"/>
      <c r="G9" s="82" t="n"/>
      <c r="H9" s="82" t="n"/>
      <c r="I9" s="82" t="n"/>
    </row>
    <row r="10" ht="34" customHeight="1">
      <c r="A10" s="24" t="n"/>
      <c r="B10" s="84" t="n"/>
      <c r="C10" s="85" t="n"/>
      <c r="D10" s="85" t="n"/>
      <c r="E10" s="84" t="n"/>
      <c r="F10" s="85" t="n"/>
      <c r="G10" s="84" t="n"/>
      <c r="H10" s="84" t="n"/>
      <c r="I10" s="84" t="n"/>
    </row>
    <row r="11" ht="34" customHeight="1">
      <c r="A11" s="19" t="n"/>
      <c r="B11" s="82" t="n"/>
      <c r="C11" s="83" t="n"/>
      <c r="D11" s="83" t="n"/>
      <c r="E11" s="82" t="n"/>
      <c r="F11" s="83" t="n"/>
      <c r="G11" s="82" t="n"/>
      <c r="H11" s="82" t="n"/>
      <c r="I11" s="82" t="n"/>
    </row>
    <row r="13" ht="22" customHeight="1">
      <c r="A13" s="37" t="inlineStr">
        <is>
          <t>БАЛЛЬНАЯ ОЦЕНКА (1–5)</t>
        </is>
      </c>
    </row>
    <row r="14" ht="30" customHeight="1">
      <c r="A14" s="4" t="inlineStr">
        <is>
          <t>Критерий</t>
        </is>
      </c>
      <c r="B14" s="4" t="inlineStr">
        <is>
          <t>Конкурент А</t>
        </is>
      </c>
      <c r="C14" s="4" t="inlineStr">
        <is>
          <t>Конкурент Б</t>
        </is>
      </c>
      <c r="D14" s="4" t="inlineStr">
        <is>
          <t>Конкурент В</t>
        </is>
      </c>
      <c r="E14" s="4" t="inlineStr">
        <is>
          <t>Мы</t>
        </is>
      </c>
      <c r="F14" s="4" t="inlineStr"/>
      <c r="G14" s="4" t="inlineStr"/>
      <c r="H14" s="4" t="inlineStr"/>
      <c r="I14" s="4" t="inlineStr"/>
    </row>
    <row r="15" ht="19" customHeight="1">
      <c r="A15" s="24" t="inlineStr">
        <is>
          <t>SEO-видимость</t>
        </is>
      </c>
      <c r="B15" s="6" t="n">
        <v>4</v>
      </c>
      <c r="C15" s="6" t="n">
        <v>2</v>
      </c>
      <c r="D15" s="6" t="n">
        <v>5</v>
      </c>
      <c r="E15" s="58" t="n">
        <v>3</v>
      </c>
    </row>
    <row r="16" ht="19" customHeight="1">
      <c r="A16" s="19" t="inlineStr">
        <is>
          <t>Качество контента</t>
        </is>
      </c>
      <c r="B16" s="13" t="n">
        <v>4</v>
      </c>
      <c r="C16" s="13" t="n">
        <v>3</v>
      </c>
      <c r="D16" s="13" t="n">
        <v>5</v>
      </c>
      <c r="E16" s="60" t="n">
        <v>4</v>
      </c>
      <c r="F16" s="86" t="n"/>
      <c r="G16" s="86" t="n"/>
      <c r="H16" s="86" t="n"/>
      <c r="I16" s="86" t="n"/>
    </row>
    <row r="17" ht="19" customHeight="1">
      <c r="A17" s="24" t="inlineStr">
        <is>
          <t>Цены и оффер</t>
        </is>
      </c>
      <c r="B17" s="6" t="n">
        <v>3</v>
      </c>
      <c r="C17" s="6" t="n">
        <v>4</v>
      </c>
      <c r="D17" s="6" t="n">
        <v>2</v>
      </c>
      <c r="E17" s="58" t="n">
        <v>4</v>
      </c>
    </row>
    <row r="18" ht="19" customHeight="1">
      <c r="A18" s="19" t="inlineStr">
        <is>
          <t>UX сайта</t>
        </is>
      </c>
      <c r="B18" s="13" t="n">
        <v>3</v>
      </c>
      <c r="C18" s="13" t="n">
        <v>3</v>
      </c>
      <c r="D18" s="13" t="n">
        <v>4</v>
      </c>
      <c r="E18" s="60" t="n">
        <v>4</v>
      </c>
      <c r="F18" s="86" t="n"/>
      <c r="G18" s="86" t="n"/>
      <c r="H18" s="86" t="n"/>
      <c r="I18" s="86" t="n"/>
    </row>
    <row r="19" ht="19" customHeight="1">
      <c r="A19" s="24" t="inlineStr">
        <is>
          <t>Соцсети и бренд</t>
        </is>
      </c>
      <c r="B19" s="6" t="n">
        <v>3</v>
      </c>
      <c r="C19" s="6" t="n">
        <v>4</v>
      </c>
      <c r="D19" s="6" t="n">
        <v>3</v>
      </c>
      <c r="E19" s="58" t="n">
        <v>4</v>
      </c>
    </row>
    <row r="20" ht="19" customHeight="1">
      <c r="A20" s="19" t="inlineStr">
        <is>
          <t>Отзывы и репутация</t>
        </is>
      </c>
      <c r="B20" s="13" t="n">
        <v>4</v>
      </c>
      <c r="C20" s="13" t="n">
        <v>3</v>
      </c>
      <c r="D20" s="13" t="n">
        <v>4</v>
      </c>
      <c r="E20" s="60" t="n">
        <v>4</v>
      </c>
      <c r="F20" s="86" t="n"/>
      <c r="G20" s="86" t="n"/>
      <c r="H20" s="86" t="n"/>
      <c r="I20" s="86" t="n"/>
    </row>
    <row r="21" ht="21" customHeight="1">
      <c r="A21" s="29" t="inlineStr">
        <is>
          <t>Итого баллов</t>
        </is>
      </c>
      <c r="B21" s="87">
        <f>SUM(B15:B20)</f>
        <v/>
      </c>
      <c r="C21" s="87">
        <f>SUM(C15:C20)</f>
        <v/>
      </c>
      <c r="D21" s="87">
        <f>SUM(D15:D20)</f>
        <v/>
      </c>
      <c r="E21" s="87">
        <f>SUM(E15:E20)</f>
        <v/>
      </c>
      <c r="F21" s="30" t="n"/>
      <c r="G21" s="30" t="n"/>
      <c r="H21" s="30" t="n"/>
      <c r="I21" s="30" t="n"/>
    </row>
    <row r="23" ht="30" customHeight="1">
      <c r="A23" s="35" t="inlineStr">
        <is>
          <t>Сверху — качественная карта: чем берёт каждый конкурент и что стоит забрать себе. Снизу — оценка по критериям 1–5 с итогом: видно, где вы сильнее и где отстаёте. Оценки красятся шкалой автоматически.</t>
        </is>
      </c>
    </row>
    <row r="24" ht="20" customHeight="1">
      <c r="A24" s="36" t="inlineStr">
        <is>
          <t>→ Как это выглядит на реальных проектах — кейсы</t>
        </is>
      </c>
    </row>
  </sheetData>
  <mergeCells count="6">
    <mergeCell ref="A2:I2"/>
    <mergeCell ref="A13:I13"/>
    <mergeCell ref="A1:I1"/>
    <mergeCell ref="A23:I23"/>
    <mergeCell ref="A4:I4"/>
    <mergeCell ref="A24:I24"/>
  </mergeCells>
  <conditionalFormatting sqref="B15:E20">
    <cfRule type="colorScale" priority="1">
      <colorScale>
        <cfvo type="num" val="1"/>
        <cfvo type="num" val="3"/>
        <cfvo type="num" val="5"/>
        <color rgb="00F4C7B5"/>
        <color rgb="00FBEFD4"/>
        <color rgb="00CDE6D4"/>
      </colorScale>
    </cfRule>
  </conditionalFormatting>
  <dataValidations count="1">
    <dataValidation sqref="B15:E20" showDropDown="0" showInputMessage="0" showErrorMessage="0" allowBlank="1" type="list">
      <formula1>"1,2,3,4,5"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4" r:id="rId2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20"/>
  <sheetViews>
    <sheetView showGridLines="0" workbookViewId="0">
      <pane xSplit="3" ySplit="4" topLeftCell="D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6" customWidth="1" min="2" max="2"/>
    <col width="12" customWidth="1" min="3" max="3"/>
    <col width="13" customWidth="1" min="4" max="4"/>
    <col width="13" customWidth="1" min="5" max="5"/>
    <col width="13" customWidth="1" min="6" max="6"/>
    <col width="14" customWidth="1" min="7" max="7"/>
    <col width="26" customWidth="1" min="8" max="8"/>
  </cols>
  <sheetData>
    <row r="1" ht="30" customHeight="1">
      <c r="A1" s="1" t="inlineStr">
        <is>
          <t>KPI-план маркетинга</t>
        </is>
      </c>
      <c r="B1" s="2" t="n"/>
      <c r="C1" s="2" t="n"/>
      <c r="D1" s="2" t="n"/>
      <c r="E1" s="2" t="n"/>
      <c r="F1" s="2" t="n"/>
      <c r="G1" s="2" t="n"/>
      <c r="H1" s="2" t="n"/>
    </row>
    <row r="2" ht="18" customHeight="1">
      <c r="A2" s="3" t="inlineStr">
        <is>
          <t>Никита Вихров · SEO-специалист · pawetta.com  ·  план / факт по целям</t>
        </is>
      </c>
      <c r="B2" s="2" t="n"/>
      <c r="C2" s="2" t="n"/>
      <c r="D2" s="2" t="n"/>
      <c r="E2" s="2" t="n"/>
      <c r="F2" s="2" t="n"/>
      <c r="G2" s="2" t="n"/>
      <c r="H2" s="2" t="n"/>
    </row>
    <row r="3" ht="6" customHeight="1">
      <c r="A3" s="2" t="n"/>
      <c r="B3" s="2" t="n"/>
      <c r="C3" s="2" t="n"/>
      <c r="D3" s="2" t="n"/>
      <c r="E3" s="2" t="n"/>
      <c r="F3" s="2" t="n"/>
      <c r="G3" s="2" t="n"/>
      <c r="H3" s="2" t="n"/>
    </row>
    <row r="4" ht="30" customHeight="1">
      <c r="A4" s="4" t="inlineStr">
        <is>
          <t>Метрика</t>
        </is>
      </c>
      <c r="B4" s="4" t="inlineStr">
        <is>
          <t>Ед.</t>
        </is>
      </c>
      <c r="C4" s="4" t="inlineStr">
        <is>
          <t>Куда лучше</t>
        </is>
      </c>
      <c r="D4" s="4" t="inlineStr">
        <is>
          <t>План</t>
        </is>
      </c>
      <c r="E4" s="4" t="inlineStr">
        <is>
          <t>Факт</t>
        </is>
      </c>
      <c r="F4" s="4" t="inlineStr">
        <is>
          <t>Выполнение</t>
        </is>
      </c>
      <c r="G4" s="4" t="inlineStr">
        <is>
          <t>Статус</t>
        </is>
      </c>
      <c r="H4" s="4" t="inlineStr">
        <is>
          <t>Комментарий</t>
        </is>
      </c>
    </row>
    <row r="5" ht="19" customHeight="1">
      <c r="A5" s="76" t="inlineStr">
        <is>
          <t>Визиты</t>
        </is>
      </c>
      <c r="B5" s="6" t="inlineStr">
        <is>
          <t>шт</t>
        </is>
      </c>
      <c r="C5" s="6" t="inlineStr">
        <is>
          <t>выше</t>
        </is>
      </c>
      <c r="D5" s="8" t="n">
        <v>24000</v>
      </c>
      <c r="E5" s="8" t="n">
        <v>22500</v>
      </c>
      <c r="F5" s="88">
        <f>IF(OR(N(D5)=0,N(E5)=0),"",IF(C5="ниже",D5/E5,E5/D5))</f>
        <v/>
      </c>
      <c r="G5" s="25">
        <f>IF(F5="","",IF(F5&gt;=1,"выполнен",IF(F5&gt;=0.9,"почти","отставание")))</f>
        <v/>
      </c>
      <c r="H5" s="28" t="n"/>
    </row>
    <row r="6" ht="19" customHeight="1">
      <c r="A6" s="79" t="inlineStr">
        <is>
          <t>Лиды</t>
        </is>
      </c>
      <c r="B6" s="13" t="inlineStr">
        <is>
          <t>шт</t>
        </is>
      </c>
      <c r="C6" s="13" t="inlineStr">
        <is>
          <t>выше</t>
        </is>
      </c>
      <c r="D6" s="15" t="n">
        <v>480</v>
      </c>
      <c r="E6" s="15" t="n">
        <v>511</v>
      </c>
      <c r="F6" s="89">
        <f>IF(OR(N(D6)=0,N(E6)=0),"",IF(C6="ниже",D6/E6,E6/D6))</f>
        <v/>
      </c>
      <c r="G6" s="20">
        <f>IF(F6="","",IF(F6&gt;=1,"выполнен",IF(F6&gt;=0.9,"почти","отставание")))</f>
        <v/>
      </c>
      <c r="H6" s="23" t="n"/>
    </row>
    <row r="7" ht="19" customHeight="1">
      <c r="A7" s="76" t="inlineStr">
        <is>
          <t>CPL</t>
        </is>
      </c>
      <c r="B7" s="6" t="inlineStr">
        <is>
          <t>₽</t>
        </is>
      </c>
      <c r="C7" s="6" t="inlineStr">
        <is>
          <t>ниже</t>
        </is>
      </c>
      <c r="D7" s="7" t="n">
        <v>430</v>
      </c>
      <c r="E7" s="7" t="n">
        <v>415</v>
      </c>
      <c r="F7" s="88">
        <f>IF(OR(N(D7)=0,N(E7)=0),"",IF(C7="ниже",D7/E7,E7/D7))</f>
        <v/>
      </c>
      <c r="G7" s="25">
        <f>IF(F7="","",IF(F7&gt;=1,"выполнен",IF(F7&gt;=0.9,"почти","отставание")))</f>
        <v/>
      </c>
      <c r="H7" s="28" t="n"/>
    </row>
    <row r="8" ht="19" customHeight="1">
      <c r="A8" s="79" t="inlineStr">
        <is>
          <t>Квалифицированные лиды</t>
        </is>
      </c>
      <c r="B8" s="13" t="inlineStr">
        <is>
          <t>шт</t>
        </is>
      </c>
      <c r="C8" s="13" t="inlineStr">
        <is>
          <t>выше</t>
        </is>
      </c>
      <c r="D8" s="15" t="n">
        <v>300</v>
      </c>
      <c r="E8" s="15" t="n">
        <v>288</v>
      </c>
      <c r="F8" s="89">
        <f>IF(OR(N(D8)=0,N(E8)=0),"",IF(C8="ниже",D8/E8,E8/D8))</f>
        <v/>
      </c>
      <c r="G8" s="20">
        <f>IF(F8="","",IF(F8&gt;=1,"выполнен",IF(F8&gt;=0.9,"почти","отставание")))</f>
        <v/>
      </c>
      <c r="H8" s="23" t="n"/>
    </row>
    <row r="9" ht="19" customHeight="1">
      <c r="A9" s="76" t="inlineStr">
        <is>
          <t>Сделки</t>
        </is>
      </c>
      <c r="B9" s="6" t="inlineStr">
        <is>
          <t>шт</t>
        </is>
      </c>
      <c r="C9" s="6" t="inlineStr">
        <is>
          <t>выше</t>
        </is>
      </c>
      <c r="D9" s="8" t="n">
        <v>60</v>
      </c>
      <c r="E9" s="8" t="n">
        <v>62</v>
      </c>
      <c r="F9" s="88">
        <f>IF(OR(N(D9)=0,N(E9)=0),"",IF(C9="ниже",D9/E9,E9/D9))</f>
        <v/>
      </c>
      <c r="G9" s="25">
        <f>IF(F9="","",IF(F9&gt;=1,"выполнен",IF(F9&gt;=0.9,"почти","отставание")))</f>
        <v/>
      </c>
      <c r="H9" s="28" t="n"/>
    </row>
    <row r="10" ht="19" customHeight="1">
      <c r="A10" s="79" t="inlineStr">
        <is>
          <t>Выручка</t>
        </is>
      </c>
      <c r="B10" s="13" t="inlineStr">
        <is>
          <t>₽</t>
        </is>
      </c>
      <c r="C10" s="13" t="inlineStr">
        <is>
          <t>выше</t>
        </is>
      </c>
      <c r="D10" s="14" t="n">
        <v>1900000</v>
      </c>
      <c r="E10" s="14" t="n">
        <v>1980000</v>
      </c>
      <c r="F10" s="89">
        <f>IF(OR(N(D10)=0,N(E10)=0),"",IF(C10="ниже",D10/E10,E10/D10))</f>
        <v/>
      </c>
      <c r="G10" s="20">
        <f>IF(F10="","",IF(F10&gt;=1,"выполнен",IF(F10&gt;=0.9,"почти","отставание")))</f>
        <v/>
      </c>
      <c r="H10" s="23" t="n"/>
    </row>
    <row r="11" ht="19" customHeight="1">
      <c r="A11" s="76" t="inlineStr">
        <is>
          <t>ДРР</t>
        </is>
      </c>
      <c r="B11" s="6" t="inlineStr">
        <is>
          <t>%</t>
        </is>
      </c>
      <c r="C11" s="6" t="inlineStr">
        <is>
          <t>ниже</t>
        </is>
      </c>
      <c r="D11" s="90" t="n">
        <v>0.11</v>
      </c>
      <c r="E11" s="90" t="n">
        <v>0.104</v>
      </c>
      <c r="F11" s="88">
        <f>IF(OR(N(D11)=0,N(E11)=0),"",IF(C11="ниже",D11/E11,E11/D11))</f>
        <v/>
      </c>
      <c r="G11" s="25">
        <f>IF(F11="","",IF(F11&gt;=1,"выполнен",IF(F11&gt;=0.9,"почти","отставание")))</f>
        <v/>
      </c>
      <c r="H11" s="28" t="n"/>
    </row>
    <row r="12" ht="19" customHeight="1">
      <c r="A12" s="79" t="inlineStr">
        <is>
          <t>ROMI</t>
        </is>
      </c>
      <c r="B12" s="13" t="inlineStr">
        <is>
          <t>%</t>
        </is>
      </c>
      <c r="C12" s="13" t="inlineStr">
        <is>
          <t>выше</t>
        </is>
      </c>
      <c r="D12" s="91" t="n">
        <v>2</v>
      </c>
      <c r="E12" s="91" t="n">
        <v>2.35</v>
      </c>
      <c r="F12" s="89">
        <f>IF(OR(N(D12)=0,N(E12)=0),"",IF(C12="ниже",D12/E12,E12/D12))</f>
        <v/>
      </c>
      <c r="G12" s="20">
        <f>IF(F12="","",IF(F12&gt;=1,"выполнен",IF(F12&gt;=0.9,"почти","отставание")))</f>
        <v/>
      </c>
      <c r="H12" s="23" t="n"/>
    </row>
    <row r="13" ht="19" customHeight="1">
      <c r="A13" s="24" t="n"/>
      <c r="B13" s="25" t="n"/>
      <c r="C13" s="25" t="n"/>
      <c r="D13" s="27" t="n"/>
      <c r="E13" s="27" t="n"/>
      <c r="F13" s="88">
        <f>IF(OR(N(D13)=0,N(E13)=0),"",IF(C13="ниже",D13/E13,E13/D13))</f>
        <v/>
      </c>
      <c r="G13" s="25">
        <f>IF(F13="","",IF(F13&gt;=1,"выполнен",IF(F13&gt;=0.9,"почти","отставание")))</f>
        <v/>
      </c>
      <c r="H13" s="28" t="n"/>
    </row>
    <row r="14" ht="19" customHeight="1">
      <c r="A14" s="19" t="n"/>
      <c r="B14" s="20" t="n"/>
      <c r="C14" s="20" t="n"/>
      <c r="D14" s="22" t="n"/>
      <c r="E14" s="22" t="n"/>
      <c r="F14" s="89">
        <f>IF(OR(N(D14)=0,N(E14)=0),"",IF(C14="ниже",D14/E14,E14/D14))</f>
        <v/>
      </c>
      <c r="G14" s="20">
        <f>IF(F14="","",IF(F14&gt;=1,"выполнен",IF(F14&gt;=0.9,"почти","отставание")))</f>
        <v/>
      </c>
      <c r="H14" s="23" t="n"/>
    </row>
    <row r="15" ht="19" customHeight="1">
      <c r="A15" s="24" t="n"/>
      <c r="B15" s="25" t="n"/>
      <c r="C15" s="25" t="n"/>
      <c r="D15" s="27" t="n"/>
      <c r="E15" s="27" t="n"/>
      <c r="F15" s="88">
        <f>IF(OR(N(D15)=0,N(E15)=0),"",IF(C15="ниже",D15/E15,E15/D15))</f>
        <v/>
      </c>
      <c r="G15" s="25">
        <f>IF(F15="","",IF(F15&gt;=1,"выполнен",IF(F15&gt;=0.9,"почти","отставание")))</f>
        <v/>
      </c>
      <c r="H15" s="28" t="n"/>
    </row>
    <row r="16" ht="19" customHeight="1">
      <c r="A16" s="19" t="n"/>
      <c r="B16" s="20" t="n"/>
      <c r="C16" s="20" t="n"/>
      <c r="D16" s="22" t="n"/>
      <c r="E16" s="22" t="n"/>
      <c r="F16" s="89">
        <f>IF(OR(N(D16)=0,N(E16)=0),"",IF(C16="ниже",D16/E16,E16/D16))</f>
        <v/>
      </c>
      <c r="G16" s="20">
        <f>IF(F16="","",IF(F16&gt;=1,"выполнен",IF(F16&gt;=0.9,"почти","отставание")))</f>
        <v/>
      </c>
      <c r="H16" s="23" t="n"/>
    </row>
    <row r="17" ht="19" customHeight="1">
      <c r="A17" s="24" t="n"/>
      <c r="B17" s="25" t="n"/>
      <c r="C17" s="25" t="n"/>
      <c r="D17" s="27" t="n"/>
      <c r="E17" s="27" t="n"/>
      <c r="F17" s="88">
        <f>IF(OR(N(D17)=0,N(E17)=0),"",IF(C17="ниже",D17/E17,E17/D17))</f>
        <v/>
      </c>
      <c r="G17" s="25">
        <f>IF(F17="","",IF(F17&gt;=1,"выполнен",IF(F17&gt;=0.9,"почти","отставание")))</f>
        <v/>
      </c>
      <c r="H17" s="28" t="n"/>
    </row>
    <row r="19" ht="30" customHeight="1">
      <c r="A19" s="35" t="inlineStr">
        <is>
          <t>Ставьте план и факт — «Выполнение» и «Статус» считаются сами и красятся. Колонка «Куда лучше» разворачивает расчёт для метрик, где меньше — лучше (CPL, ДРР). Обновляйте раз в месяц по данным Метрики и CRM.</t>
        </is>
      </c>
    </row>
    <row r="20" ht="20" customHeight="1">
      <c r="A20" s="36" t="inlineStr">
        <is>
          <t>→ Как ловить микроконверсии и цели в Метрике</t>
        </is>
      </c>
    </row>
  </sheetData>
  <mergeCells count="4">
    <mergeCell ref="A20:H20"/>
    <mergeCell ref="A19:H19"/>
    <mergeCell ref="A2:H2"/>
    <mergeCell ref="A1:H1"/>
  </mergeCells>
  <conditionalFormatting sqref="G5:G17">
    <cfRule type="cellIs" priority="1" operator="equal" dxfId="2">
      <formula>"выполнен"</formula>
    </cfRule>
    <cfRule type="cellIs" priority="2" operator="equal" dxfId="3">
      <formula>"почти"</formula>
    </cfRule>
    <cfRule type="cellIs" priority="3" operator="equal" dxfId="5">
      <formula>"отставание"</formula>
    </cfRule>
  </conditionalFormatting>
  <conditionalFormatting sqref="F5:F17">
    <cfRule type="cellIs" priority="4" operator="greaterThanOrEqual" dxfId="1">
      <formula>1</formula>
    </cfRule>
    <cfRule type="cellIs" priority="5" operator="lessThan" dxfId="0">
      <formula>0.9</formula>
    </cfRule>
  </conditionalFormatting>
  <dataValidations count="1">
    <dataValidation sqref="C5:C17" showDropDown="0" showInputMessage="0" showErrorMessage="0" allowBlank="1" type="list">
      <formula1>"выше,ниже"</formula1>
    </dataValidation>
  </dataValidations>
  <hyperlinks>
    <hyperlink xmlns:r="http://schemas.openxmlformats.org/officeDocument/2006/relationships" ref="A2" r:id="rId1"/>
    <hyperlink xmlns:r="http://schemas.openxmlformats.org/officeDocument/2006/relationships" ref="A20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Никита Вихров · pawetta.com</dc:creator>
  <dc:title xmlns:dc="http://purl.org/dc/elements/1.1/">Шаблоны таблиц для маркетолога — все 8</dc:title>
  <dc:subject xmlns:dc="http://purl.org/dc/elements/1.1/">Шаблон таблицы для маркетолога</dc:subject>
  <dcterms:created xmlns:dcterms="http://purl.org/dc/terms/" xmlns:xsi="http://www.w3.org/2001/XMLSchema-instance" xsi:type="dcterms:W3CDTF">2026-07-16T12:10:40Z</dcterms:created>
  <dcterms:modified xmlns:dcterms="http://purl.org/dc/terms/" xmlns:xsi="http://www.w3.org/2001/XMLSchema-instance" xsi:type="dcterms:W3CDTF">2026-07-16T12:10:40Z</dcterms:modified>
</cp:coreProperties>
</file>